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I_H\Desktop\2009-2021\2021-2021\"/>
    </mc:Choice>
  </mc:AlternateContent>
  <xr:revisionPtr revIDLastSave="0" documentId="13_ncr:1_{704F23D3-7599-40F5-9FF5-97061BA90CCB}" xr6:coauthVersionLast="47" xr6:coauthVersionMax="47" xr10:uidLastSave="{00000000-0000-0000-0000-000000000000}"/>
  <bookViews>
    <workbookView xWindow="-120" yWindow="-120" windowWidth="21840" windowHeight="13140" xr2:uid="{93FFE4E8-EF60-4191-BF02-39F22A3D2387}"/>
  </bookViews>
  <sheets>
    <sheet name="Sheet1" sheetId="1" r:id="rId1"/>
  </sheets>
  <definedNames>
    <definedName name="_xlnm.Print_Area" localSheetId="0">Sheet1!$A$1:$CD$32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30" i="1" l="1"/>
  <c r="BO28" i="1"/>
  <c r="BN28" i="1"/>
  <c r="BM28" i="1"/>
  <c r="BL28" i="1"/>
  <c r="BJ28" i="1"/>
  <c r="BI28" i="1"/>
  <c r="BH28" i="1"/>
  <c r="BG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B28" i="1"/>
  <c r="AA28" i="1"/>
  <c r="Z28" i="1"/>
  <c r="Y28" i="1"/>
  <c r="X28" i="1"/>
  <c r="W28" i="1"/>
  <c r="U28" i="1"/>
  <c r="T28" i="1"/>
  <c r="S28" i="1"/>
  <c r="Q28" i="1"/>
  <c r="P28" i="1"/>
  <c r="O28" i="1"/>
  <c r="N28" i="1"/>
  <c r="M28" i="1"/>
  <c r="K28" i="1"/>
  <c r="J28" i="1"/>
  <c r="I28" i="1"/>
  <c r="H28" i="1"/>
  <c r="G28" i="1"/>
  <c r="G29" i="1" s="1"/>
  <c r="F28" i="1"/>
  <c r="E28" i="1"/>
  <c r="D28" i="1"/>
  <c r="C28" i="1"/>
  <c r="B28" i="1"/>
  <c r="BP27" i="1"/>
  <c r="BK27" i="1"/>
  <c r="BF27" i="1"/>
  <c r="AO27" i="1"/>
  <c r="AC27" i="1"/>
  <c r="V27" i="1"/>
  <c r="L27" i="1"/>
  <c r="BP26" i="1"/>
  <c r="BK26" i="1"/>
  <c r="BF26" i="1"/>
  <c r="AO26" i="1"/>
  <c r="AC26" i="1"/>
  <c r="L26" i="1"/>
  <c r="BP25" i="1"/>
  <c r="BK25" i="1"/>
  <c r="BF25" i="1"/>
  <c r="AO25" i="1"/>
  <c r="AC25" i="1"/>
  <c r="V25" i="1"/>
  <c r="L25" i="1"/>
  <c r="BO24" i="1"/>
  <c r="BN24" i="1"/>
  <c r="BM24" i="1"/>
  <c r="BL24" i="1"/>
  <c r="BJ24" i="1"/>
  <c r="BI24" i="1"/>
  <c r="BH24" i="1"/>
  <c r="BG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K24" i="1"/>
  <c r="AJ24" i="1"/>
  <c r="AI24" i="1"/>
  <c r="AH24" i="1"/>
  <c r="AG24" i="1"/>
  <c r="AF24" i="1"/>
  <c r="AE24" i="1"/>
  <c r="AD24" i="1"/>
  <c r="AB24" i="1"/>
  <c r="AA24" i="1"/>
  <c r="Z24" i="1"/>
  <c r="Y24" i="1"/>
  <c r="X24" i="1"/>
  <c r="W24" i="1"/>
  <c r="U24" i="1"/>
  <c r="T24" i="1"/>
  <c r="S24" i="1"/>
  <c r="R24" i="1"/>
  <c r="Q24" i="1"/>
  <c r="P24" i="1"/>
  <c r="O24" i="1"/>
  <c r="N24" i="1"/>
  <c r="M24" i="1"/>
  <c r="K24" i="1"/>
  <c r="J24" i="1"/>
  <c r="I24" i="1"/>
  <c r="H24" i="1"/>
  <c r="F24" i="1"/>
  <c r="E24" i="1"/>
  <c r="D24" i="1"/>
  <c r="C24" i="1"/>
  <c r="B24" i="1"/>
  <c r="BP23" i="1"/>
  <c r="BK23" i="1"/>
  <c r="BF23" i="1"/>
  <c r="AO23" i="1"/>
  <c r="AC23" i="1"/>
  <c r="V23" i="1"/>
  <c r="L23" i="1"/>
  <c r="BP22" i="1"/>
  <c r="BK22" i="1"/>
  <c r="BF22" i="1"/>
  <c r="AO22" i="1"/>
  <c r="AC22" i="1"/>
  <c r="V22" i="1"/>
  <c r="L22" i="1"/>
  <c r="BP21" i="1"/>
  <c r="BK21" i="1"/>
  <c r="BF21" i="1"/>
  <c r="AO21" i="1"/>
  <c r="AC21" i="1"/>
  <c r="V21" i="1"/>
  <c r="L21" i="1"/>
  <c r="BO19" i="1"/>
  <c r="BN19" i="1"/>
  <c r="BM19" i="1"/>
  <c r="BL19" i="1"/>
  <c r="BJ19" i="1"/>
  <c r="BI19" i="1"/>
  <c r="BH19" i="1"/>
  <c r="BG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K19" i="1"/>
  <c r="AJ19" i="1"/>
  <c r="AI19" i="1"/>
  <c r="AH19" i="1"/>
  <c r="AG19" i="1"/>
  <c r="AF19" i="1"/>
  <c r="AE19" i="1"/>
  <c r="AD19" i="1"/>
  <c r="AB19" i="1"/>
  <c r="AA19" i="1"/>
  <c r="Z19" i="1"/>
  <c r="Y19" i="1"/>
  <c r="X19" i="1"/>
  <c r="W19" i="1"/>
  <c r="U19" i="1"/>
  <c r="T19" i="1"/>
  <c r="S19" i="1"/>
  <c r="R19" i="1"/>
  <c r="Q19" i="1"/>
  <c r="P19" i="1"/>
  <c r="O19" i="1"/>
  <c r="N19" i="1"/>
  <c r="M19" i="1"/>
  <c r="K19" i="1"/>
  <c r="J19" i="1"/>
  <c r="I19" i="1"/>
  <c r="H19" i="1"/>
  <c r="G19" i="1"/>
  <c r="F19" i="1"/>
  <c r="E19" i="1"/>
  <c r="D19" i="1"/>
  <c r="C19" i="1"/>
  <c r="B19" i="1"/>
  <c r="BP18" i="1"/>
  <c r="BK18" i="1"/>
  <c r="BF18" i="1"/>
  <c r="AO18" i="1"/>
  <c r="AC18" i="1"/>
  <c r="V18" i="1"/>
  <c r="L18" i="1"/>
  <c r="BP17" i="1"/>
  <c r="BK17" i="1"/>
  <c r="BF17" i="1"/>
  <c r="AO17" i="1"/>
  <c r="AC17" i="1"/>
  <c r="V17" i="1"/>
  <c r="L17" i="1"/>
  <c r="BP16" i="1"/>
  <c r="BK16" i="1"/>
  <c r="BF16" i="1"/>
  <c r="AO16" i="1"/>
  <c r="AC16" i="1"/>
  <c r="V16" i="1"/>
  <c r="L16" i="1"/>
  <c r="AE15" i="1"/>
  <c r="AD15" i="1"/>
  <c r="BP14" i="1"/>
  <c r="BK14" i="1"/>
  <c r="BF14" i="1"/>
  <c r="AO14" i="1"/>
  <c r="AC14" i="1"/>
  <c r="V14" i="1"/>
  <c r="L14" i="1"/>
  <c r="BP13" i="1"/>
  <c r="BK13" i="1"/>
  <c r="BF13" i="1"/>
  <c r="AO13" i="1"/>
  <c r="AC13" i="1"/>
  <c r="V13" i="1"/>
  <c r="L13" i="1"/>
  <c r="BP12" i="1"/>
  <c r="BK12" i="1"/>
  <c r="BF12" i="1"/>
  <c r="AO12" i="1"/>
  <c r="AC12" i="1"/>
  <c r="V12" i="1"/>
  <c r="L12" i="1"/>
  <c r="BO11" i="1"/>
  <c r="BO15" i="1" s="1"/>
  <c r="BN11" i="1"/>
  <c r="BN15" i="1" s="1"/>
  <c r="BM11" i="1"/>
  <c r="BM15" i="1" s="1"/>
  <c r="BL11" i="1"/>
  <c r="BL15" i="1" s="1"/>
  <c r="BJ11" i="1"/>
  <c r="BJ15" i="1" s="1"/>
  <c r="BI11" i="1"/>
  <c r="BI15" i="1" s="1"/>
  <c r="BH11" i="1"/>
  <c r="BH15" i="1" s="1"/>
  <c r="BG11" i="1"/>
  <c r="BG15" i="1" s="1"/>
  <c r="BE11" i="1"/>
  <c r="BE15" i="1" s="1"/>
  <c r="BD11" i="1"/>
  <c r="BD15" i="1" s="1"/>
  <c r="BC11" i="1"/>
  <c r="BC15" i="1" s="1"/>
  <c r="BB11" i="1"/>
  <c r="BB15" i="1" s="1"/>
  <c r="BA11" i="1"/>
  <c r="BA15" i="1" s="1"/>
  <c r="AZ11" i="1"/>
  <c r="AZ15" i="1" s="1"/>
  <c r="AY11" i="1"/>
  <c r="AY15" i="1" s="1"/>
  <c r="AX11" i="1"/>
  <c r="AX15" i="1" s="1"/>
  <c r="AW11" i="1"/>
  <c r="AW15" i="1" s="1"/>
  <c r="AV11" i="1"/>
  <c r="AV15" i="1" s="1"/>
  <c r="AU11" i="1"/>
  <c r="AU15" i="1" s="1"/>
  <c r="AT11" i="1"/>
  <c r="AT15" i="1" s="1"/>
  <c r="AS11" i="1"/>
  <c r="AS15" i="1" s="1"/>
  <c r="AR11" i="1"/>
  <c r="AR15" i="1" s="1"/>
  <c r="AQ11" i="1"/>
  <c r="AQ15" i="1" s="1"/>
  <c r="AP11" i="1"/>
  <c r="AP15" i="1" s="1"/>
  <c r="AN11" i="1"/>
  <c r="AN15" i="1" s="1"/>
  <c r="AM11" i="1"/>
  <c r="AM15" i="1" s="1"/>
  <c r="AL11" i="1"/>
  <c r="AL15" i="1" s="1"/>
  <c r="AK11" i="1"/>
  <c r="AK15" i="1" s="1"/>
  <c r="AJ11" i="1"/>
  <c r="AJ15" i="1" s="1"/>
  <c r="AI11" i="1"/>
  <c r="AI15" i="1" s="1"/>
  <c r="AH11" i="1"/>
  <c r="AH15" i="1" s="1"/>
  <c r="AG11" i="1"/>
  <c r="AG15" i="1" s="1"/>
  <c r="AF11" i="1"/>
  <c r="AF15" i="1" s="1"/>
  <c r="AB11" i="1"/>
  <c r="AB15" i="1" s="1"/>
  <c r="AA11" i="1"/>
  <c r="AA15" i="1" s="1"/>
  <c r="Z11" i="1"/>
  <c r="Z15" i="1" s="1"/>
  <c r="Y11" i="1"/>
  <c r="Y15" i="1" s="1"/>
  <c r="X11" i="1"/>
  <c r="X15" i="1" s="1"/>
  <c r="W11" i="1"/>
  <c r="U11" i="1"/>
  <c r="U15" i="1" s="1"/>
  <c r="T11" i="1"/>
  <c r="T15" i="1" s="1"/>
  <c r="S11" i="1"/>
  <c r="S15" i="1" s="1"/>
  <c r="R11" i="1"/>
  <c r="R15" i="1" s="1"/>
  <c r="Q11" i="1"/>
  <c r="Q15" i="1" s="1"/>
  <c r="P11" i="1"/>
  <c r="P15" i="1" s="1"/>
  <c r="O11" i="1"/>
  <c r="O15" i="1" s="1"/>
  <c r="N11" i="1"/>
  <c r="N15" i="1" s="1"/>
  <c r="M11" i="1"/>
  <c r="M15" i="1" s="1"/>
  <c r="K11" i="1"/>
  <c r="K15" i="1" s="1"/>
  <c r="J11" i="1"/>
  <c r="J15" i="1" s="1"/>
  <c r="I11" i="1"/>
  <c r="I15" i="1" s="1"/>
  <c r="H11" i="1"/>
  <c r="H15" i="1" s="1"/>
  <c r="G11" i="1"/>
  <c r="G15" i="1" s="1"/>
  <c r="F11" i="1"/>
  <c r="F15" i="1" s="1"/>
  <c r="E11" i="1"/>
  <c r="E15" i="1" s="1"/>
  <c r="D11" i="1"/>
  <c r="D15" i="1" s="1"/>
  <c r="C11" i="1"/>
  <c r="B11" i="1"/>
  <c r="BP10" i="1"/>
  <c r="BK10" i="1"/>
  <c r="BF10" i="1"/>
  <c r="AO10" i="1"/>
  <c r="AC10" i="1"/>
  <c r="V10" i="1"/>
  <c r="L10" i="1"/>
  <c r="BP9" i="1"/>
  <c r="BK9" i="1"/>
  <c r="BF9" i="1"/>
  <c r="AO9" i="1"/>
  <c r="AC9" i="1"/>
  <c r="V9" i="1"/>
  <c r="L9" i="1"/>
  <c r="BQ27" i="1" l="1"/>
  <c r="AD29" i="1"/>
  <c r="AP20" i="1"/>
  <c r="AE29" i="1"/>
  <c r="BL29" i="1"/>
  <c r="BA20" i="1"/>
  <c r="BJ20" i="1"/>
  <c r="G20" i="1"/>
  <c r="G30" i="1" s="1"/>
  <c r="AF20" i="1"/>
  <c r="AF30" i="1" s="1"/>
  <c r="AR20" i="1"/>
  <c r="I20" i="1"/>
  <c r="M20" i="1"/>
  <c r="M29" i="1"/>
  <c r="Z20" i="1"/>
  <c r="N29" i="1"/>
  <c r="F20" i="1"/>
  <c r="AA20" i="1"/>
  <c r="S20" i="1"/>
  <c r="O29" i="1"/>
  <c r="AK29" i="1"/>
  <c r="BK19" i="1"/>
  <c r="E29" i="1"/>
  <c r="AL20" i="1"/>
  <c r="AL30" i="1" s="1"/>
  <c r="AX20" i="1"/>
  <c r="BG20" i="1"/>
  <c r="BB20" i="1"/>
  <c r="O20" i="1"/>
  <c r="D29" i="1"/>
  <c r="AI20" i="1"/>
  <c r="AI30" i="1" s="1"/>
  <c r="AT20" i="1"/>
  <c r="BD20" i="1"/>
  <c r="D20" i="1"/>
  <c r="V19" i="1"/>
  <c r="L24" i="1"/>
  <c r="BK28" i="1"/>
  <c r="AC19" i="1"/>
  <c r="AW20" i="1"/>
  <c r="H20" i="1"/>
  <c r="AO24" i="1"/>
  <c r="V24" i="1"/>
  <c r="AM20" i="1"/>
  <c r="AM30" i="1" s="1"/>
  <c r="AN20" i="1"/>
  <c r="AN30" i="1" s="1"/>
  <c r="AY20" i="1"/>
  <c r="BH20" i="1"/>
  <c r="K20" i="1"/>
  <c r="T20" i="1"/>
  <c r="AZ20" i="1"/>
  <c r="U20" i="1"/>
  <c r="E20" i="1"/>
  <c r="P20" i="1"/>
  <c r="BP28" i="1"/>
  <c r="AX29" i="1"/>
  <c r="AO19" i="1"/>
  <c r="N20" i="1"/>
  <c r="AE20" i="1"/>
  <c r="AE30" i="1" s="1"/>
  <c r="BF19" i="1"/>
  <c r="BM29" i="1"/>
  <c r="AU29" i="1"/>
  <c r="AJ20" i="1"/>
  <c r="AJ30" i="1" s="1"/>
  <c r="AU20" i="1"/>
  <c r="AV29" i="1"/>
  <c r="BE29" i="1"/>
  <c r="AK20" i="1"/>
  <c r="AK30" i="1" s="1"/>
  <c r="AV20" i="1"/>
  <c r="BE20" i="1"/>
  <c r="J20" i="1"/>
  <c r="R20" i="1"/>
  <c r="AO28" i="1"/>
  <c r="T29" i="1"/>
  <c r="AM29" i="1"/>
  <c r="AY29" i="1"/>
  <c r="BH29" i="1"/>
  <c r="V11" i="1"/>
  <c r="V15" i="1" s="1"/>
  <c r="K29" i="1"/>
  <c r="U29" i="1"/>
  <c r="AN29" i="1"/>
  <c r="AZ29" i="1"/>
  <c r="BI29" i="1"/>
  <c r="AL29" i="1"/>
  <c r="W29" i="1"/>
  <c r="AO11" i="1"/>
  <c r="AO15" i="1" s="1"/>
  <c r="BQ18" i="1"/>
  <c r="BQ22" i="1"/>
  <c r="L28" i="1"/>
  <c r="F29" i="1"/>
  <c r="P29" i="1"/>
  <c r="AH20" i="1"/>
  <c r="AH30" i="1" s="1"/>
  <c r="BN29" i="1"/>
  <c r="BQ10" i="1"/>
  <c r="AS20" i="1"/>
  <c r="BC20" i="1"/>
  <c r="H29" i="1"/>
  <c r="AW29" i="1"/>
  <c r="AC11" i="1"/>
  <c r="AC15" i="1" s="1"/>
  <c r="BQ12" i="1"/>
  <c r="BQ13" i="1"/>
  <c r="X20" i="1"/>
  <c r="B29" i="1"/>
  <c r="AG20" i="1"/>
  <c r="AG30" i="1" s="1"/>
  <c r="AQ20" i="1"/>
  <c r="BQ14" i="1"/>
  <c r="AC28" i="1"/>
  <c r="AP29" i="1"/>
  <c r="BA29" i="1"/>
  <c r="BJ29" i="1"/>
  <c r="BQ9" i="1"/>
  <c r="BK11" i="1"/>
  <c r="BK15" i="1" s="1"/>
  <c r="W15" i="1"/>
  <c r="W20" i="1" s="1"/>
  <c r="BK24" i="1"/>
  <c r="AQ29" i="1"/>
  <c r="BB29" i="1"/>
  <c r="AG29" i="1"/>
  <c r="AS29" i="1"/>
  <c r="BC29" i="1"/>
  <c r="AF29" i="1"/>
  <c r="Q20" i="1"/>
  <c r="Y29" i="1"/>
  <c r="AH29" i="1"/>
  <c r="AT29" i="1"/>
  <c r="BD29" i="1"/>
  <c r="X29" i="1"/>
  <c r="BL20" i="1"/>
  <c r="BQ23" i="1"/>
  <c r="AB29" i="1"/>
  <c r="AI29" i="1"/>
  <c r="AD20" i="1"/>
  <c r="AD30" i="1" s="1"/>
  <c r="I29" i="1"/>
  <c r="Q29" i="1"/>
  <c r="Z29" i="1"/>
  <c r="AJ29" i="1"/>
  <c r="AR29" i="1"/>
  <c r="BQ16" i="1"/>
  <c r="BQ17" i="1"/>
  <c r="AB20" i="1"/>
  <c r="BM20" i="1"/>
  <c r="AC24" i="1"/>
  <c r="BF24" i="1"/>
  <c r="J29" i="1"/>
  <c r="BO29" i="1"/>
  <c r="L11" i="1"/>
  <c r="L15" i="1" s="1"/>
  <c r="BN20" i="1"/>
  <c r="S29" i="1"/>
  <c r="AA29" i="1"/>
  <c r="BG29" i="1"/>
  <c r="Y20" i="1"/>
  <c r="BI20" i="1"/>
  <c r="R28" i="1"/>
  <c r="R29" i="1" s="1"/>
  <c r="V26" i="1"/>
  <c r="BQ26" i="1" s="1"/>
  <c r="BO20" i="1"/>
  <c r="BQ21" i="1"/>
  <c r="BP11" i="1"/>
  <c r="BP15" i="1" s="1"/>
  <c r="L19" i="1"/>
  <c r="BF28" i="1"/>
  <c r="B15" i="1"/>
  <c r="C15" i="1"/>
  <c r="C20" i="1" s="1"/>
  <c r="C29" i="1"/>
  <c r="BQ25" i="1"/>
  <c r="BP24" i="1"/>
  <c r="BF11" i="1"/>
  <c r="BF15" i="1" s="1"/>
  <c r="BP19" i="1"/>
  <c r="BB30" i="1" l="1"/>
  <c r="BJ30" i="1"/>
  <c r="S30" i="1"/>
  <c r="AP30" i="1"/>
  <c r="AR30" i="1"/>
  <c r="AA30" i="1"/>
  <c r="BL30" i="1"/>
  <c r="I30" i="1"/>
  <c r="BA30" i="1"/>
  <c r="F30" i="1"/>
  <c r="AT30" i="1"/>
  <c r="AC20" i="1"/>
  <c r="T30" i="1"/>
  <c r="O30" i="1"/>
  <c r="BK20" i="1"/>
  <c r="M30" i="1"/>
  <c r="Z30" i="1"/>
  <c r="AX30" i="1"/>
  <c r="BK29" i="1"/>
  <c r="U30" i="1"/>
  <c r="N30" i="1"/>
  <c r="V20" i="1"/>
  <c r="E30" i="1"/>
  <c r="Y30" i="1"/>
  <c r="BG30" i="1"/>
  <c r="AW30" i="1"/>
  <c r="BF20" i="1"/>
  <c r="BI30" i="1"/>
  <c r="D30" i="1"/>
  <c r="AY30" i="1"/>
  <c r="AS30" i="1"/>
  <c r="W30" i="1"/>
  <c r="L29" i="1"/>
  <c r="AZ30" i="1"/>
  <c r="BD30" i="1"/>
  <c r="AO20" i="1"/>
  <c r="H30" i="1"/>
  <c r="AO29" i="1"/>
  <c r="BP29" i="1"/>
  <c r="K30" i="1"/>
  <c r="C30" i="1"/>
  <c r="BN30" i="1"/>
  <c r="BQ19" i="1"/>
  <c r="P30" i="1"/>
  <c r="BH30" i="1"/>
  <c r="AC29" i="1"/>
  <c r="BE30" i="1"/>
  <c r="BQ11" i="1"/>
  <c r="BM30" i="1"/>
  <c r="AV30" i="1"/>
  <c r="AU30" i="1"/>
  <c r="AQ30" i="1"/>
  <c r="R30" i="1"/>
  <c r="BQ24" i="1"/>
  <c r="X30" i="1"/>
  <c r="J30" i="1"/>
  <c r="L20" i="1"/>
  <c r="BO30" i="1"/>
  <c r="BC30" i="1"/>
  <c r="AB30" i="1"/>
  <c r="BP20" i="1"/>
  <c r="Q30" i="1"/>
  <c r="BQ28" i="1"/>
  <c r="V28" i="1"/>
  <c r="V29" i="1" s="1"/>
  <c r="BF29" i="1"/>
  <c r="B20" i="1"/>
  <c r="AC30" i="1" l="1"/>
  <c r="BK30" i="1"/>
  <c r="V30" i="1"/>
  <c r="L30" i="1"/>
  <c r="BQ29" i="1"/>
  <c r="AO30" i="1"/>
  <c r="BF30" i="1"/>
  <c r="BR13" i="1"/>
  <c r="BQ15" i="1"/>
  <c r="BQ20" i="1" s="1"/>
  <c r="BP30" i="1"/>
  <c r="B30" i="1"/>
  <c r="BQ30" i="1" l="1"/>
</calcChain>
</file>

<file path=xl/sharedStrings.xml><?xml version="1.0" encoding="utf-8"?>
<sst xmlns="http://schemas.openxmlformats.org/spreadsheetml/2006/main" count="137" uniqueCount="61">
  <si>
    <t>Total Spital Judetean Satu Mare</t>
  </si>
  <si>
    <t>Total Spital TBC Satu Mare</t>
  </si>
  <si>
    <t>Sp. Clinic CF  -sectia SATU MARE</t>
  </si>
  <si>
    <t>TOTAL                                                      Sp. Clinic CF                                           -sectia SATU MARE</t>
  </si>
  <si>
    <t>Total Spital Municipal Carei</t>
  </si>
  <si>
    <t>TOTAL  MANITOU MED-Clinica Gynoprax</t>
  </si>
  <si>
    <t>SC SARA CLINIC RECOVERY SRL</t>
  </si>
  <si>
    <t>TOTAL GENERAL</t>
  </si>
  <si>
    <t>Sectii DRG</t>
  </si>
  <si>
    <t>CRONICI                               Rec.neurologica</t>
  </si>
  <si>
    <t>CRONICI                                    Interne</t>
  </si>
  <si>
    <t xml:space="preserve">TOTAL SECTII CRONICI                                 </t>
  </si>
  <si>
    <t>Spitalizari de zi</t>
  </si>
  <si>
    <t>COMPLEXITATEA CAZURILOR</t>
  </si>
  <si>
    <t>CHELTUIELI EFECTIV REALIZATE</t>
  </si>
  <si>
    <t xml:space="preserve">SECTII CRONICI                                 </t>
  </si>
  <si>
    <t>DRG</t>
  </si>
  <si>
    <t>INGRIJIRI PALEATIVE</t>
  </si>
  <si>
    <t>Spitalizari de zi CG/CPU</t>
  </si>
  <si>
    <t>CRONICI rec pediatrica</t>
  </si>
  <si>
    <t>CRONICI rec balneologica</t>
  </si>
  <si>
    <t>CRONICI  balneologie pediatrica</t>
  </si>
  <si>
    <t xml:space="preserve">CRONICI psihiatrie </t>
  </si>
  <si>
    <t>ACUTI</t>
  </si>
  <si>
    <t>CRONICI                                                          Rec. ortopedie</t>
  </si>
  <si>
    <t>CRONICI                                                           Rec. reomatologie</t>
  </si>
  <si>
    <t>Contractat</t>
  </si>
  <si>
    <t>Decontat</t>
  </si>
  <si>
    <t>contractat</t>
  </si>
  <si>
    <t>decontat</t>
  </si>
  <si>
    <t>dec.2020</t>
  </si>
  <si>
    <t>reg. 2020</t>
  </si>
  <si>
    <t xml:space="preserve">   an 2020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</si>
  <si>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</si>
  <si>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</si>
  <si>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</si>
  <si>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</si>
  <si>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</si>
  <si>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</si>
  <si>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</si>
  <si>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</si>
  <si>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sem. I</t>
  </si>
  <si>
    <t>iulie</t>
  </si>
  <si>
    <t>august</t>
  </si>
  <si>
    <t>septembrie</t>
  </si>
  <si>
    <t>trim.III</t>
  </si>
  <si>
    <t>octombrie</t>
  </si>
  <si>
    <t>noiembrie</t>
  </si>
  <si>
    <t>decembrie</t>
  </si>
  <si>
    <t>trim IV</t>
  </si>
  <si>
    <t>sem II</t>
  </si>
  <si>
    <t>TOTAL</t>
  </si>
  <si>
    <t>TOTAL SC SARA CLINIC RECOVERY SRL</t>
  </si>
  <si>
    <t>Spitalul Judetean de Urgenta Satu Mare</t>
  </si>
  <si>
    <t>Spitalul TBC Satu Mare</t>
  </si>
  <si>
    <t>Spitalul Orasenesc  Negresti Oas</t>
  </si>
  <si>
    <t>Total Spital Orasenesc Negresti Oas</t>
  </si>
  <si>
    <t>Spitalul Municipal Carei</t>
  </si>
  <si>
    <t>SC MANITOU MED SRL -Clinica Gynoprax</t>
  </si>
  <si>
    <t>CASA DE ASIGURARI DE SANATATE SATU MARE</t>
  </si>
  <si>
    <t>SPITALE GENERALE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</si>
</sst>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charset val="238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" fontId="1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5" fillId="2" borderId="2" xfId="0" applyNumberFormat="1" applyFont="1" applyFill="1" applyBorder="1"/>
    <xf numFmtId="4" fontId="5" fillId="2" borderId="3" xfId="0" applyNumberFormat="1" applyFont="1" applyFill="1" applyBorder="1"/>
    <xf numFmtId="4" fontId="5" fillId="2" borderId="4" xfId="0" applyNumberFormat="1" applyFont="1" applyFill="1" applyBorder="1"/>
    <xf numFmtId="4" fontId="6" fillId="2" borderId="0" xfId="0" applyNumberFormat="1" applyFont="1" applyFill="1"/>
    <xf numFmtId="4" fontId="6" fillId="2" borderId="1" xfId="0" applyNumberFormat="1" applyFont="1" applyFill="1" applyBorder="1"/>
    <xf numFmtId="1" fontId="5" fillId="2" borderId="7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4" fontId="2" fillId="2" borderId="9" xfId="0" applyNumberFormat="1" applyFont="1" applyFill="1" applyBorder="1"/>
    <xf numFmtId="4" fontId="11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/>
    <xf numFmtId="4" fontId="2" fillId="2" borderId="1" xfId="0" applyNumberFormat="1" applyFont="1" applyFill="1" applyBorder="1"/>
    <xf numFmtId="4" fontId="5" fillId="2" borderId="5" xfId="0" applyNumberFormat="1" applyFont="1" applyFill="1" applyBorder="1" applyAlignment="1">
      <alignment wrapText="1"/>
    </xf>
    <xf numFmtId="4" fontId="5" fillId="2" borderId="4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wrapText="1"/>
    </xf>
    <xf numFmtId="4" fontId="5" fillId="2" borderId="0" xfId="0" applyNumberFormat="1" applyFont="1" applyFill="1"/>
    <xf numFmtId="4" fontId="6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49" fontId="5" fillId="2" borderId="1" xfId="0" applyNumberFormat="1" applyFont="1" applyFill="1" applyBorder="1"/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left" vertical="center"/>
    </xf>
    <xf numFmtId="4" fontId="10" fillId="2" borderId="1" xfId="0" applyNumberFormat="1" applyFont="1" applyFill="1" applyBorder="1"/>
    <xf numFmtId="4" fontId="9" fillId="2" borderId="9" xfId="0" applyNumberFormat="1" applyFont="1" applyFill="1" applyBorder="1"/>
    <xf numFmtId="4" fontId="5" fillId="2" borderId="0" xfId="0" applyNumberFormat="1" applyFont="1" applyFill="1" applyAlignment="1">
      <alignment horizontal="center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4" fontId="2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A3A5-9FF9-4797-8338-6C1B00CF34DC}">
  <dimension ref="A1:BR30"/>
  <sheetViews>
    <sheetView tabSelected="1" topLeftCell="BB11" zoomScaleNormal="100" workbookViewId="0">
      <selection activeCell="B26" sqref="B26"/>
    </sheetView>
  </sheetViews>
  <sheetFormatPr defaultColWidth="9.140625" defaultRowHeight="14.25" x14ac:dyDescent="0.2"/>
  <cols>
    <col min="1" max="1" width="12.140625" style="1" customWidth="1"/>
    <col min="2" max="2" width="19.42578125" style="1" bestFit="1" customWidth="1"/>
    <col min="3" max="3" width="18.7109375" style="1" customWidth="1"/>
    <col min="4" max="4" width="19" style="1" customWidth="1"/>
    <col min="5" max="5" width="11.5703125" style="1" hidden="1" customWidth="1"/>
    <col min="6" max="6" width="22.42578125" style="1" hidden="1" customWidth="1"/>
    <col min="7" max="7" width="11.5703125" style="1" hidden="1" customWidth="1"/>
    <col min="8" max="8" width="10.140625" style="1" hidden="1" customWidth="1"/>
    <col min="9" max="9" width="0.140625" style="1" customWidth="1"/>
    <col min="10" max="10" width="14.7109375" style="1" hidden="1" customWidth="1"/>
    <col min="11" max="11" width="18.85546875" style="1" customWidth="1"/>
    <col min="12" max="12" width="19.42578125" style="1" bestFit="1" customWidth="1"/>
    <col min="13" max="13" width="17.85546875" style="1" bestFit="1" customWidth="1"/>
    <col min="14" max="14" width="10.5703125" style="1" hidden="1" customWidth="1"/>
    <col min="15" max="15" width="9.140625" style="1" hidden="1" customWidth="1"/>
    <col min="16" max="16" width="15.42578125" style="1" bestFit="1" customWidth="1"/>
    <col min="17" max="18" width="17.85546875" style="1" bestFit="1" customWidth="1"/>
    <col min="19" max="19" width="11.140625" style="1" hidden="1" customWidth="1"/>
    <col min="20" max="20" width="5.85546875" style="1" hidden="1" customWidth="1"/>
    <col min="21" max="21" width="9.85546875" style="1" hidden="1" customWidth="1"/>
    <col min="22" max="22" width="19.42578125" style="1" customWidth="1"/>
    <col min="23" max="23" width="17.85546875" style="1" bestFit="1" customWidth="1"/>
    <col min="24" max="24" width="17.28515625" style="1" customWidth="1"/>
    <col min="25" max="25" width="15.42578125" style="1" bestFit="1" customWidth="1"/>
    <col min="26" max="26" width="17.28515625" style="1" customWidth="1"/>
    <col min="27" max="27" width="17.7109375" style="1" customWidth="1"/>
    <col min="28" max="28" width="18" style="1" customWidth="1"/>
    <col min="29" max="29" width="19.140625" style="1" customWidth="1"/>
    <col min="30" max="30" width="11.5703125" style="1" hidden="1" customWidth="1"/>
    <col min="31" max="31" width="10.140625" style="1" hidden="1" customWidth="1"/>
    <col min="32" max="32" width="22.5703125" style="1" customWidth="1"/>
    <col min="33" max="33" width="11.5703125" style="1" hidden="1" customWidth="1"/>
    <col min="34" max="34" width="10.140625" style="1" hidden="1" customWidth="1"/>
    <col min="35" max="35" width="11.5703125" style="1" hidden="1" customWidth="1"/>
    <col min="36" max="36" width="10.140625" style="1" hidden="1" customWidth="1"/>
    <col min="37" max="37" width="11.5703125" style="1" hidden="1" customWidth="1"/>
    <col min="38" max="38" width="10.140625" style="1" hidden="1" customWidth="1"/>
    <col min="39" max="39" width="11.5703125" style="1" hidden="1" customWidth="1"/>
    <col min="40" max="40" width="3.28515625" style="1" hidden="1" customWidth="1"/>
    <col min="41" max="41" width="15.42578125" style="1" bestFit="1" customWidth="1"/>
    <col min="42" max="42" width="18.5703125" style="1" customWidth="1"/>
    <col min="43" max="43" width="11.5703125" style="1" hidden="1" customWidth="1"/>
    <col min="44" max="44" width="10.140625" style="1" hidden="1" customWidth="1"/>
    <col min="45" max="45" width="13" style="1" hidden="1" customWidth="1"/>
    <col min="46" max="46" width="10.140625" style="1" hidden="1" customWidth="1"/>
    <col min="47" max="47" width="13" style="1" hidden="1" customWidth="1"/>
    <col min="48" max="48" width="10.140625" style="1" hidden="1" customWidth="1"/>
    <col min="49" max="49" width="11.5703125" style="1" hidden="1" customWidth="1"/>
    <col min="50" max="50" width="10.140625" style="1" hidden="1" customWidth="1"/>
    <col min="51" max="51" width="11.7109375" style="1" hidden="1" customWidth="1"/>
    <col min="52" max="52" width="10.140625" style="1" hidden="1" customWidth="1"/>
    <col min="53" max="53" width="19.5703125" style="1" customWidth="1"/>
    <col min="54" max="54" width="15.42578125" style="1" bestFit="1" customWidth="1"/>
    <col min="55" max="55" width="0.140625" style="1" customWidth="1"/>
    <col min="56" max="56" width="10.140625" style="1" hidden="1" customWidth="1"/>
    <col min="57" max="57" width="17.42578125" style="1" customWidth="1"/>
    <col min="58" max="58" width="19.7109375" style="1" customWidth="1"/>
    <col min="59" max="59" width="22.140625" style="1" customWidth="1"/>
    <col min="60" max="60" width="12.28515625" style="1" hidden="1" customWidth="1"/>
    <col min="61" max="61" width="2" style="1" hidden="1" customWidth="1"/>
    <col min="62" max="62" width="21.28515625" style="1" customWidth="1"/>
    <col min="63" max="63" width="18" style="1" customWidth="1"/>
    <col min="64" max="64" width="21.85546875" style="1" customWidth="1"/>
    <col min="65" max="65" width="22.28515625" style="1" customWidth="1"/>
    <col min="66" max="66" width="12.28515625" style="1" hidden="1" customWidth="1"/>
    <col min="67" max="67" width="10.85546875" style="1" hidden="1" customWidth="1"/>
    <col min="68" max="68" width="17.85546875" style="1" bestFit="1" customWidth="1"/>
    <col min="69" max="69" width="20.42578125" style="1" customWidth="1"/>
    <col min="70" max="70" width="14.28515625" style="1" hidden="1" customWidth="1"/>
    <col min="71" max="16384" width="9.140625" style="1"/>
  </cols>
  <sheetData>
    <row r="1" spans="1:70" x14ac:dyDescent="0.2">
      <c r="A1" s="1" t="s">
        <v>59</v>
      </c>
      <c r="F1" s="25"/>
    </row>
    <row r="3" spans="1:70" ht="15" x14ac:dyDescent="0.25">
      <c r="A3" s="3"/>
    </row>
    <row r="4" spans="1:70" ht="15" x14ac:dyDescent="0.25">
      <c r="B4" s="3" t="s">
        <v>60</v>
      </c>
    </row>
    <row r="5" spans="1:70" ht="15" x14ac:dyDescent="0.25">
      <c r="C5" s="3"/>
      <c r="E5" s="2"/>
      <c r="F5" s="2"/>
      <c r="G5" s="2"/>
      <c r="AA5" s="4"/>
    </row>
    <row r="6" spans="1:70" s="8" customFormat="1" ht="39" customHeight="1" x14ac:dyDescent="0.25">
      <c r="A6" s="5"/>
      <c r="B6" s="44" t="s">
        <v>53</v>
      </c>
      <c r="C6" s="44"/>
      <c r="D6" s="44"/>
      <c r="E6" s="44"/>
      <c r="F6" s="44"/>
      <c r="G6" s="44"/>
      <c r="H6" s="44"/>
      <c r="I6" s="44"/>
      <c r="J6" s="44"/>
      <c r="K6" s="44"/>
      <c r="L6" s="42" t="s">
        <v>0</v>
      </c>
      <c r="M6" s="44" t="s">
        <v>54</v>
      </c>
      <c r="N6" s="44"/>
      <c r="O6" s="44"/>
      <c r="P6" s="44"/>
      <c r="Q6" s="44"/>
      <c r="R6" s="44"/>
      <c r="S6" s="44"/>
      <c r="T6" s="44"/>
      <c r="U6" s="44"/>
      <c r="V6" s="34" t="s">
        <v>1</v>
      </c>
      <c r="W6" s="36" t="s">
        <v>55</v>
      </c>
      <c r="X6" s="37"/>
      <c r="Y6" s="37"/>
      <c r="Z6" s="37"/>
      <c r="AA6" s="37"/>
      <c r="AB6" s="38"/>
      <c r="AC6" s="34" t="s">
        <v>56</v>
      </c>
      <c r="AD6" s="6"/>
      <c r="AE6" s="7"/>
      <c r="AF6" s="20" t="s">
        <v>2</v>
      </c>
      <c r="AG6" s="17"/>
      <c r="AH6" s="17"/>
      <c r="AI6" s="17"/>
      <c r="AJ6" s="17"/>
      <c r="AK6" s="17"/>
      <c r="AL6" s="17"/>
      <c r="AM6" s="17"/>
      <c r="AN6" s="16"/>
      <c r="AO6" s="34" t="s">
        <v>3</v>
      </c>
      <c r="AP6" s="45" t="s">
        <v>57</v>
      </c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34" t="s">
        <v>4</v>
      </c>
      <c r="BG6" s="48" t="s">
        <v>58</v>
      </c>
      <c r="BH6" s="48"/>
      <c r="BI6" s="48"/>
      <c r="BJ6" s="49"/>
      <c r="BK6" s="45" t="s">
        <v>5</v>
      </c>
      <c r="BL6" s="46" t="s">
        <v>6</v>
      </c>
      <c r="BM6" s="46"/>
      <c r="BN6" s="46"/>
      <c r="BO6" s="47"/>
      <c r="BP6" s="34" t="s">
        <v>52</v>
      </c>
      <c r="BQ6" s="45" t="s">
        <v>7</v>
      </c>
    </row>
    <row r="7" spans="1:70" s="24" customFormat="1" ht="58.5" customHeight="1" x14ac:dyDescent="0.25">
      <c r="A7" s="10">
        <v>2021</v>
      </c>
      <c r="B7" s="18" t="s">
        <v>8</v>
      </c>
      <c r="C7" s="18" t="s">
        <v>11</v>
      </c>
      <c r="D7" s="18" t="s">
        <v>12</v>
      </c>
      <c r="E7" s="39"/>
      <c r="F7" s="41"/>
      <c r="G7" s="39"/>
      <c r="H7" s="41"/>
      <c r="I7" s="39" t="s">
        <v>13</v>
      </c>
      <c r="J7" s="41"/>
      <c r="K7" s="21" t="s">
        <v>14</v>
      </c>
      <c r="L7" s="43"/>
      <c r="M7" s="18" t="s">
        <v>15</v>
      </c>
      <c r="N7" s="39"/>
      <c r="O7" s="41"/>
      <c r="P7" s="18" t="s">
        <v>12</v>
      </c>
      <c r="Q7" s="18" t="s">
        <v>16</v>
      </c>
      <c r="R7" s="18" t="s">
        <v>14</v>
      </c>
      <c r="S7" s="39"/>
      <c r="T7" s="40"/>
      <c r="U7" s="41"/>
      <c r="V7" s="35"/>
      <c r="W7" s="18" t="s">
        <v>8</v>
      </c>
      <c r="X7" s="18" t="s">
        <v>15</v>
      </c>
      <c r="Y7" s="18" t="s">
        <v>17</v>
      </c>
      <c r="Z7" s="18" t="s">
        <v>12</v>
      </c>
      <c r="AA7" s="18" t="s">
        <v>18</v>
      </c>
      <c r="AB7" s="18" t="s">
        <v>14</v>
      </c>
      <c r="AC7" s="35"/>
      <c r="AD7" s="39"/>
      <c r="AE7" s="41"/>
      <c r="AF7" s="18" t="s">
        <v>15</v>
      </c>
      <c r="AG7" s="21"/>
      <c r="AH7" s="21"/>
      <c r="AI7" s="39"/>
      <c r="AJ7" s="41"/>
      <c r="AK7" s="39"/>
      <c r="AL7" s="41"/>
      <c r="AM7" s="39"/>
      <c r="AN7" s="41"/>
      <c r="AO7" s="35"/>
      <c r="AP7" s="18" t="s">
        <v>8</v>
      </c>
      <c r="AQ7" s="18" t="s">
        <v>19</v>
      </c>
      <c r="AR7" s="19"/>
      <c r="AS7" s="18" t="s">
        <v>10</v>
      </c>
      <c r="AT7" s="19"/>
      <c r="AU7" s="18" t="s">
        <v>20</v>
      </c>
      <c r="AV7" s="19"/>
      <c r="AW7" s="18" t="s">
        <v>21</v>
      </c>
      <c r="AX7" s="19"/>
      <c r="AY7" s="18" t="s">
        <v>22</v>
      </c>
      <c r="AZ7" s="19"/>
      <c r="BA7" s="18" t="s">
        <v>11</v>
      </c>
      <c r="BB7" s="18" t="s">
        <v>12</v>
      </c>
      <c r="BC7" s="18"/>
      <c r="BD7" s="19"/>
      <c r="BE7" s="18" t="s">
        <v>14</v>
      </c>
      <c r="BF7" s="35"/>
      <c r="BG7" s="18" t="s">
        <v>16</v>
      </c>
      <c r="BH7" s="39" t="s">
        <v>23</v>
      </c>
      <c r="BI7" s="41"/>
      <c r="BJ7" s="18" t="s">
        <v>12</v>
      </c>
      <c r="BK7" s="45"/>
      <c r="BL7" s="18" t="s">
        <v>24</v>
      </c>
      <c r="BM7" s="18" t="s">
        <v>9</v>
      </c>
      <c r="BN7" s="39" t="s">
        <v>25</v>
      </c>
      <c r="BO7" s="41"/>
      <c r="BP7" s="35"/>
      <c r="BQ7" s="45"/>
    </row>
    <row r="8" spans="1:70" s="27" customFormat="1" ht="12.75" x14ac:dyDescent="0.2">
      <c r="A8" s="11"/>
      <c r="B8" s="11" t="s">
        <v>27</v>
      </c>
      <c r="C8" s="11" t="s">
        <v>27</v>
      </c>
      <c r="D8" s="11" t="s">
        <v>27</v>
      </c>
      <c r="E8" s="11" t="s">
        <v>26</v>
      </c>
      <c r="F8" s="11" t="s">
        <v>27</v>
      </c>
      <c r="G8" s="11" t="s">
        <v>26</v>
      </c>
      <c r="H8" s="11" t="s">
        <v>27</v>
      </c>
      <c r="I8" s="11" t="s">
        <v>26</v>
      </c>
      <c r="J8" s="11" t="s">
        <v>27</v>
      </c>
      <c r="K8" s="11" t="s">
        <v>27</v>
      </c>
      <c r="L8" s="11" t="s">
        <v>27</v>
      </c>
      <c r="M8" s="11" t="s">
        <v>27</v>
      </c>
      <c r="N8" s="11" t="s">
        <v>26</v>
      </c>
      <c r="O8" s="11" t="s">
        <v>27</v>
      </c>
      <c r="P8" s="11" t="s">
        <v>27</v>
      </c>
      <c r="Q8" s="11" t="s">
        <v>27</v>
      </c>
      <c r="R8" s="11" t="s">
        <v>27</v>
      </c>
      <c r="S8" s="11" t="s">
        <v>28</v>
      </c>
      <c r="T8" s="11"/>
      <c r="U8" s="11" t="s">
        <v>29</v>
      </c>
      <c r="V8" s="11" t="s">
        <v>27</v>
      </c>
      <c r="W8" s="11" t="s">
        <v>27</v>
      </c>
      <c r="X8" s="11" t="s">
        <v>27</v>
      </c>
      <c r="Y8" s="11" t="s">
        <v>27</v>
      </c>
      <c r="Z8" s="11" t="s">
        <v>27</v>
      </c>
      <c r="AA8" s="11" t="s">
        <v>27</v>
      </c>
      <c r="AB8" s="11" t="s">
        <v>27</v>
      </c>
      <c r="AC8" s="11" t="s">
        <v>27</v>
      </c>
      <c r="AD8" s="11" t="s">
        <v>26</v>
      </c>
      <c r="AE8" s="11" t="s">
        <v>27</v>
      </c>
      <c r="AF8" s="11" t="s">
        <v>27</v>
      </c>
      <c r="AG8" s="11" t="s">
        <v>26</v>
      </c>
      <c r="AH8" s="11" t="s">
        <v>27</v>
      </c>
      <c r="AI8" s="11" t="s">
        <v>26</v>
      </c>
      <c r="AJ8" s="11" t="s">
        <v>27</v>
      </c>
      <c r="AK8" s="11" t="s">
        <v>26</v>
      </c>
      <c r="AL8" s="11" t="s">
        <v>27</v>
      </c>
      <c r="AM8" s="11" t="s">
        <v>26</v>
      </c>
      <c r="AN8" s="11" t="s">
        <v>27</v>
      </c>
      <c r="AO8" s="11" t="s">
        <v>27</v>
      </c>
      <c r="AP8" s="11" t="s">
        <v>27</v>
      </c>
      <c r="AQ8" s="11" t="s">
        <v>26</v>
      </c>
      <c r="AR8" s="11" t="s">
        <v>27</v>
      </c>
      <c r="AS8" s="11" t="s">
        <v>26</v>
      </c>
      <c r="AT8" s="11" t="s">
        <v>27</v>
      </c>
      <c r="AU8" s="11" t="s">
        <v>26</v>
      </c>
      <c r="AV8" s="11" t="s">
        <v>27</v>
      </c>
      <c r="AW8" s="11" t="s">
        <v>26</v>
      </c>
      <c r="AX8" s="11" t="s">
        <v>27</v>
      </c>
      <c r="AY8" s="11" t="s">
        <v>26</v>
      </c>
      <c r="AZ8" s="11" t="s">
        <v>27</v>
      </c>
      <c r="BA8" s="11" t="s">
        <v>27</v>
      </c>
      <c r="BB8" s="11" t="s">
        <v>27</v>
      </c>
      <c r="BC8" s="11" t="s">
        <v>26</v>
      </c>
      <c r="BD8" s="11" t="s">
        <v>27</v>
      </c>
      <c r="BE8" s="11" t="s">
        <v>29</v>
      </c>
      <c r="BF8" s="11" t="s">
        <v>27</v>
      </c>
      <c r="BG8" s="11" t="s">
        <v>29</v>
      </c>
      <c r="BH8" s="11" t="s">
        <v>28</v>
      </c>
      <c r="BI8" s="11" t="s">
        <v>29</v>
      </c>
      <c r="BJ8" s="11" t="s">
        <v>29</v>
      </c>
      <c r="BK8" s="11" t="s">
        <v>29</v>
      </c>
      <c r="BL8" s="11" t="s">
        <v>29</v>
      </c>
      <c r="BM8" s="11" t="s">
        <v>29</v>
      </c>
      <c r="BN8" s="11" t="s">
        <v>28</v>
      </c>
      <c r="BO8" s="11" t="s">
        <v>29</v>
      </c>
      <c r="BP8" s="11" t="s">
        <v>29</v>
      </c>
      <c r="BQ8" s="26" t="s">
        <v>27</v>
      </c>
    </row>
    <row r="9" spans="1:70" s="8" customFormat="1" ht="21" customHeight="1" x14ac:dyDescent="0.25">
      <c r="A9" s="28" t="s">
        <v>30</v>
      </c>
      <c r="B9" s="15">
        <v>4859392.5999999996</v>
      </c>
      <c r="C9" s="15">
        <v>599738.15</v>
      </c>
      <c r="D9" s="15">
        <v>165887.74</v>
      </c>
      <c r="E9" s="15"/>
      <c r="F9" s="15"/>
      <c r="G9" s="15"/>
      <c r="H9" s="15"/>
      <c r="I9" s="15"/>
      <c r="J9" s="15"/>
      <c r="K9" s="15">
        <v>1983700.05</v>
      </c>
      <c r="L9" s="15">
        <f>B9+C9+D9+J9+K9</f>
        <v>7608718.54</v>
      </c>
      <c r="M9" s="15">
        <v>440259.03</v>
      </c>
      <c r="N9" s="15"/>
      <c r="O9" s="15"/>
      <c r="P9" s="15">
        <v>19931</v>
      </c>
      <c r="Q9" s="15">
        <v>157014</v>
      </c>
      <c r="R9" s="15">
        <v>201535.29</v>
      </c>
      <c r="S9" s="15"/>
      <c r="T9" s="15"/>
      <c r="U9" s="15"/>
      <c r="V9" s="15">
        <f>M9+O9+P9+U9+R9+Q9</f>
        <v>818739.32000000007</v>
      </c>
      <c r="W9" s="15">
        <v>637058.4</v>
      </c>
      <c r="X9" s="15">
        <v>121654.13</v>
      </c>
      <c r="Y9" s="15">
        <v>75360</v>
      </c>
      <c r="Z9" s="15">
        <v>39823.839999999997</v>
      </c>
      <c r="AA9" s="15">
        <v>93195</v>
      </c>
      <c r="AB9" s="15">
        <v>484917.26</v>
      </c>
      <c r="AC9" s="15">
        <f t="shared" ref="AC9:AC14" si="0">W9+X9+Y9+Z9+AA9+AB9</f>
        <v>1452008.63</v>
      </c>
      <c r="AD9" s="15"/>
      <c r="AE9" s="15"/>
      <c r="AF9" s="15">
        <v>31422.6</v>
      </c>
      <c r="AG9" s="15"/>
      <c r="AH9" s="15"/>
      <c r="AI9" s="15"/>
      <c r="AJ9" s="15"/>
      <c r="AK9" s="15"/>
      <c r="AL9" s="15"/>
      <c r="AM9" s="15"/>
      <c r="AN9" s="15"/>
      <c r="AO9" s="15">
        <f t="shared" ref="AO9:AO14" si="1">AF9+AN9</f>
        <v>31422.6</v>
      </c>
      <c r="AP9" s="15">
        <v>700521.9</v>
      </c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>
        <v>218625.61</v>
      </c>
      <c r="BB9" s="15">
        <v>0</v>
      </c>
      <c r="BC9" s="15"/>
      <c r="BD9" s="15"/>
      <c r="BE9" s="15">
        <v>433346.29</v>
      </c>
      <c r="BF9" s="15">
        <f t="shared" ref="BF9:BF14" si="2">AP9+BA9+BB9+BD9+BE9</f>
        <v>1352493.8</v>
      </c>
      <c r="BG9" s="15">
        <v>33899.15</v>
      </c>
      <c r="BH9" s="15"/>
      <c r="BI9" s="15"/>
      <c r="BJ9" s="15">
        <v>34877.879999999997</v>
      </c>
      <c r="BK9" s="15">
        <f t="shared" ref="BK9:BK14" si="3">BG9+BJ9</f>
        <v>68777.03</v>
      </c>
      <c r="BL9" s="15">
        <v>47652</v>
      </c>
      <c r="BM9" s="15">
        <v>67005.13</v>
      </c>
      <c r="BN9" s="15"/>
      <c r="BO9" s="15">
        <v>0</v>
      </c>
      <c r="BP9" s="15">
        <f t="shared" ref="BP9:BP14" si="4">BL9+BM9+BO9</f>
        <v>114657.13</v>
      </c>
      <c r="BQ9" s="15">
        <f>L9+V9+AC9+AO9+BF9+BK9+BP9</f>
        <v>11446817.049999999</v>
      </c>
    </row>
    <row r="10" spans="1:70" s="8" customFormat="1" ht="18" hidden="1" x14ac:dyDescent="0.25">
      <c r="A10" s="29" t="s">
        <v>31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>
        <f>B10+C10+D10+J10+K10</f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>
        <f>M10+O10+P10+U10+R10+Q10</f>
        <v>0</v>
      </c>
      <c r="W10" s="15"/>
      <c r="X10" s="15"/>
      <c r="Y10" s="15"/>
      <c r="Z10" s="15"/>
      <c r="AA10" s="15"/>
      <c r="AB10" s="15"/>
      <c r="AC10" s="15">
        <f t="shared" si="0"/>
        <v>0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>
        <f t="shared" si="1"/>
        <v>0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>
        <f t="shared" si="2"/>
        <v>0</v>
      </c>
      <c r="BG10" s="15"/>
      <c r="BH10" s="15"/>
      <c r="BI10" s="15"/>
      <c r="BJ10" s="15"/>
      <c r="BK10" s="15">
        <f t="shared" si="3"/>
        <v>0</v>
      </c>
      <c r="BL10" s="15"/>
      <c r="BM10" s="15"/>
      <c r="BN10" s="15"/>
      <c r="BO10" s="15"/>
      <c r="BP10" s="15">
        <f t="shared" si="4"/>
        <v>0</v>
      </c>
      <c r="BQ10" s="15">
        <f>L10+V10+AC10+AO10+BF10+BK10+BP10</f>
        <v>0</v>
      </c>
    </row>
    <row r="11" spans="1:70" s="23" customFormat="1" ht="18" x14ac:dyDescent="0.25">
      <c r="A11" s="30" t="s">
        <v>32</v>
      </c>
      <c r="B11" s="14">
        <f>SUM(B9:B10)</f>
        <v>4859392.5999999996</v>
      </c>
      <c r="C11" s="14">
        <f>SUM(C9:C10)</f>
        <v>599738.15</v>
      </c>
      <c r="D11" s="14">
        <f>SUM(D9:D10)</f>
        <v>165887.74</v>
      </c>
      <c r="E11" s="14">
        <f t="shared" ref="E11:I11" si="5">SUM(E9:E10)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>SUM(J9:J10)</f>
        <v>0</v>
      </c>
      <c r="K11" s="14">
        <f t="shared" ref="K11" si="6">SUM(K9:K10)</f>
        <v>1983700.05</v>
      </c>
      <c r="L11" s="14">
        <f>SUM(L9:L10)</f>
        <v>7608718.54</v>
      </c>
      <c r="M11" s="14">
        <f t="shared" ref="M11:AA11" si="7">SUM(M9:M10)</f>
        <v>440259.03</v>
      </c>
      <c r="N11" s="14">
        <f t="shared" si="7"/>
        <v>0</v>
      </c>
      <c r="O11" s="14">
        <f t="shared" si="7"/>
        <v>0</v>
      </c>
      <c r="P11" s="14">
        <f t="shared" si="7"/>
        <v>19931</v>
      </c>
      <c r="Q11" s="14">
        <f t="shared" si="7"/>
        <v>157014</v>
      </c>
      <c r="R11" s="14">
        <f t="shared" si="7"/>
        <v>201535.29</v>
      </c>
      <c r="S11" s="14">
        <f t="shared" si="7"/>
        <v>0</v>
      </c>
      <c r="T11" s="14">
        <f t="shared" si="7"/>
        <v>0</v>
      </c>
      <c r="U11" s="14">
        <f t="shared" si="7"/>
        <v>0</v>
      </c>
      <c r="V11" s="14">
        <f t="shared" si="7"/>
        <v>818739.32000000007</v>
      </c>
      <c r="W11" s="14">
        <f t="shared" si="7"/>
        <v>637058.4</v>
      </c>
      <c r="X11" s="14">
        <f t="shared" si="7"/>
        <v>121654.13</v>
      </c>
      <c r="Y11" s="14">
        <f t="shared" si="7"/>
        <v>75360</v>
      </c>
      <c r="Z11" s="14">
        <f t="shared" si="7"/>
        <v>39823.839999999997</v>
      </c>
      <c r="AA11" s="14">
        <f t="shared" si="7"/>
        <v>93195</v>
      </c>
      <c r="AB11" s="14">
        <f>SUM(AB9:AB10)</f>
        <v>484917.26</v>
      </c>
      <c r="AC11" s="14">
        <f t="shared" si="0"/>
        <v>1452008.63</v>
      </c>
      <c r="AD11" s="14"/>
      <c r="AE11" s="14"/>
      <c r="AF11" s="14">
        <f>SUM(AF9:AF10)</f>
        <v>31422.6</v>
      </c>
      <c r="AG11" s="14">
        <f t="shared" ref="AG11:AN11" si="8">SUM(AG9:AG10)</f>
        <v>0</v>
      </c>
      <c r="AH11" s="14">
        <f t="shared" si="8"/>
        <v>0</v>
      </c>
      <c r="AI11" s="14">
        <f t="shared" si="8"/>
        <v>0</v>
      </c>
      <c r="AJ11" s="14">
        <f t="shared" si="8"/>
        <v>0</v>
      </c>
      <c r="AK11" s="14">
        <f t="shared" si="8"/>
        <v>0</v>
      </c>
      <c r="AL11" s="14">
        <f t="shared" si="8"/>
        <v>0</v>
      </c>
      <c r="AM11" s="14">
        <f t="shared" si="8"/>
        <v>0</v>
      </c>
      <c r="AN11" s="14">
        <f t="shared" si="8"/>
        <v>0</v>
      </c>
      <c r="AO11" s="14">
        <f t="shared" si="1"/>
        <v>31422.6</v>
      </c>
      <c r="AP11" s="14">
        <f>SUM(AP9:AP10)</f>
        <v>700521.9</v>
      </c>
      <c r="AQ11" s="14">
        <f t="shared" ref="AQ11:BE11" si="9">SUM(AQ9:AQ10)</f>
        <v>0</v>
      </c>
      <c r="AR11" s="14">
        <f t="shared" si="9"/>
        <v>0</v>
      </c>
      <c r="AS11" s="14">
        <f t="shared" si="9"/>
        <v>0</v>
      </c>
      <c r="AT11" s="14">
        <f t="shared" si="9"/>
        <v>0</v>
      </c>
      <c r="AU11" s="14">
        <f t="shared" si="9"/>
        <v>0</v>
      </c>
      <c r="AV11" s="14">
        <f t="shared" si="9"/>
        <v>0</v>
      </c>
      <c r="AW11" s="14">
        <f t="shared" si="9"/>
        <v>0</v>
      </c>
      <c r="AX11" s="14">
        <f t="shared" si="9"/>
        <v>0</v>
      </c>
      <c r="AY11" s="14">
        <f t="shared" si="9"/>
        <v>0</v>
      </c>
      <c r="AZ11" s="14">
        <f t="shared" si="9"/>
        <v>0</v>
      </c>
      <c r="BA11" s="14">
        <f>SUM(BA9:BA10)</f>
        <v>218625.61</v>
      </c>
      <c r="BB11" s="14">
        <f>SUM(BB9:BB10)</f>
        <v>0</v>
      </c>
      <c r="BC11" s="14">
        <f t="shared" si="9"/>
        <v>0</v>
      </c>
      <c r="BD11" s="14">
        <f t="shared" si="9"/>
        <v>0</v>
      </c>
      <c r="BE11" s="14">
        <f t="shared" si="9"/>
        <v>433346.29</v>
      </c>
      <c r="BF11" s="14">
        <f t="shared" si="2"/>
        <v>1352493.8</v>
      </c>
      <c r="BG11" s="14">
        <f>SUM(BG9:BG10)</f>
        <v>33899.15</v>
      </c>
      <c r="BH11" s="14">
        <f>SUM(BH9:BH10)</f>
        <v>0</v>
      </c>
      <c r="BI11" s="14">
        <f>SUM(BI9:BI10)</f>
        <v>0</v>
      </c>
      <c r="BJ11" s="14">
        <f>SUM(BJ9:BJ10)</f>
        <v>34877.879999999997</v>
      </c>
      <c r="BK11" s="14">
        <f t="shared" si="3"/>
        <v>68777.03</v>
      </c>
      <c r="BL11" s="14">
        <f>SUM(BL9:BL10)</f>
        <v>47652</v>
      </c>
      <c r="BM11" s="14">
        <f>SUM(BM9:BM10)</f>
        <v>67005.13</v>
      </c>
      <c r="BN11" s="14">
        <f>SUM(BN9:BN10)</f>
        <v>0</v>
      </c>
      <c r="BO11" s="14">
        <f>SUM(BO9:BO10)</f>
        <v>0</v>
      </c>
      <c r="BP11" s="14">
        <f t="shared" si="4"/>
        <v>114657.13</v>
      </c>
      <c r="BQ11" s="14">
        <f t="shared" ref="BQ11" si="10">SUM(BQ9:BQ10)</f>
        <v>11446817.049999999</v>
      </c>
    </row>
    <row r="12" spans="1:70" s="8" customFormat="1" ht="18.75" x14ac:dyDescent="0.3">
      <c r="A12" s="9" t="s">
        <v>33</v>
      </c>
      <c r="B12" s="31">
        <v>558182.93999999994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f>B12+C12+D12+F12+J12+H12+K12</f>
        <v>558182.93999999994</v>
      </c>
      <c r="M12" s="12"/>
      <c r="N12" s="12"/>
      <c r="O12" s="12"/>
      <c r="P12" s="12"/>
      <c r="Q12" s="12"/>
      <c r="R12" s="12"/>
      <c r="S12" s="12"/>
      <c r="T12" s="12"/>
      <c r="U12" s="12"/>
      <c r="V12" s="12">
        <f>M12+O12+P12+U12+R12+Q12</f>
        <v>0</v>
      </c>
      <c r="W12" s="12"/>
      <c r="X12" s="12"/>
      <c r="Y12" s="12"/>
      <c r="Z12" s="12"/>
      <c r="AA12" s="12"/>
      <c r="AB12" s="12"/>
      <c r="AC12" s="12">
        <f t="shared" si="0"/>
        <v>0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>
        <f t="shared" si="1"/>
        <v>0</v>
      </c>
      <c r="AP12" s="12"/>
      <c r="AQ12" s="12"/>
      <c r="AR12" s="12"/>
      <c r="AS12" s="12">
        <v>52447.71</v>
      </c>
      <c r="AT12" s="12"/>
      <c r="AU12" s="12">
        <v>126945.29</v>
      </c>
      <c r="AV12" s="12"/>
      <c r="AW12" s="12">
        <v>1828.23</v>
      </c>
      <c r="AX12" s="12"/>
      <c r="AY12" s="12">
        <v>3386.27</v>
      </c>
      <c r="AZ12" s="12"/>
      <c r="BA12" s="12"/>
      <c r="BB12" s="12"/>
      <c r="BC12" s="12"/>
      <c r="BD12" s="12"/>
      <c r="BE12" s="12"/>
      <c r="BF12" s="12">
        <f t="shared" si="2"/>
        <v>0</v>
      </c>
      <c r="BG12" s="12"/>
      <c r="BH12" s="12"/>
      <c r="BI12" s="12"/>
      <c r="BJ12" s="12"/>
      <c r="BK12" s="12">
        <f t="shared" si="3"/>
        <v>0</v>
      </c>
      <c r="BL12" s="12"/>
      <c r="BM12" s="12"/>
      <c r="BN12" s="12">
        <v>0</v>
      </c>
      <c r="BO12" s="12"/>
      <c r="BP12" s="12">
        <f t="shared" si="4"/>
        <v>0</v>
      </c>
      <c r="BQ12" s="15">
        <f>L12+V12+AC12+AO12+BF12+BK12+BP12</f>
        <v>558182.93999999994</v>
      </c>
    </row>
    <row r="13" spans="1:70" s="8" customFormat="1" ht="19.5" x14ac:dyDescent="0.3">
      <c r="A13" s="9" t="s">
        <v>34</v>
      </c>
      <c r="B13" s="31">
        <v>4785395.4800000004</v>
      </c>
      <c r="C13" s="12">
        <v>599738.14</v>
      </c>
      <c r="D13" s="12">
        <v>188993.32</v>
      </c>
      <c r="E13" s="12"/>
      <c r="F13" s="12"/>
      <c r="G13" s="12"/>
      <c r="H13" s="12"/>
      <c r="I13" s="12"/>
      <c r="J13" s="12"/>
      <c r="K13" s="13"/>
      <c r="L13" s="12">
        <f>B13+C13+D13+F13+J13+H13+K13</f>
        <v>5574126.9400000004</v>
      </c>
      <c r="M13" s="12">
        <v>440259.02</v>
      </c>
      <c r="N13" s="12"/>
      <c r="O13" s="12"/>
      <c r="P13" s="12">
        <v>47757.02</v>
      </c>
      <c r="Q13" s="12">
        <v>157014</v>
      </c>
      <c r="R13" s="12"/>
      <c r="S13" s="12"/>
      <c r="T13" s="12"/>
      <c r="U13" s="12"/>
      <c r="V13" s="12">
        <f>M13+O13+P13+U13+R13+Q13</f>
        <v>645030.04</v>
      </c>
      <c r="W13" s="12">
        <v>637058.4</v>
      </c>
      <c r="X13" s="12">
        <v>121654.13</v>
      </c>
      <c r="Y13" s="12">
        <v>75360</v>
      </c>
      <c r="Z13" s="12">
        <v>42709.94</v>
      </c>
      <c r="AA13" s="12">
        <v>102600</v>
      </c>
      <c r="AB13" s="12"/>
      <c r="AC13" s="12">
        <f t="shared" si="0"/>
        <v>979382.47</v>
      </c>
      <c r="AD13" s="12"/>
      <c r="AE13" s="12"/>
      <c r="AF13" s="12">
        <v>31422.6</v>
      </c>
      <c r="AG13" s="12"/>
      <c r="AH13" s="12"/>
      <c r="AI13" s="12"/>
      <c r="AJ13" s="12"/>
      <c r="AK13" s="12"/>
      <c r="AL13" s="12"/>
      <c r="AM13" s="12"/>
      <c r="AN13" s="12"/>
      <c r="AO13" s="12">
        <f t="shared" si="1"/>
        <v>31422.6</v>
      </c>
      <c r="AP13" s="12">
        <v>700521.89</v>
      </c>
      <c r="AQ13" s="12"/>
      <c r="AR13" s="12"/>
      <c r="AS13" s="12">
        <v>52447.71</v>
      </c>
      <c r="AT13" s="12"/>
      <c r="AU13" s="12">
        <v>126945.29</v>
      </c>
      <c r="AV13" s="12"/>
      <c r="AW13" s="12">
        <v>1828.23</v>
      </c>
      <c r="AX13" s="12"/>
      <c r="AY13" s="12">
        <v>3386.27</v>
      </c>
      <c r="AZ13" s="12"/>
      <c r="BA13" s="12">
        <v>218625.61</v>
      </c>
      <c r="BB13" s="12"/>
      <c r="BC13" s="12"/>
      <c r="BD13" s="12"/>
      <c r="BE13" s="22"/>
      <c r="BF13" s="12">
        <f t="shared" si="2"/>
        <v>919147.5</v>
      </c>
      <c r="BG13" s="12">
        <v>33899.15</v>
      </c>
      <c r="BH13" s="12"/>
      <c r="BI13" s="12"/>
      <c r="BJ13" s="12">
        <v>34511.910000000003</v>
      </c>
      <c r="BK13" s="12">
        <f t="shared" si="3"/>
        <v>68411.06</v>
      </c>
      <c r="BL13" s="12">
        <v>47652</v>
      </c>
      <c r="BM13" s="12">
        <v>67005.13</v>
      </c>
      <c r="BN13" s="12">
        <v>0</v>
      </c>
      <c r="BO13" s="12"/>
      <c r="BP13" s="12">
        <f t="shared" si="4"/>
        <v>114657.13</v>
      </c>
      <c r="BQ13" s="15">
        <f>L13+V13+AC13+AO13+BF13+BK13+BP13</f>
        <v>8332177.7399999993</v>
      </c>
      <c r="BR13" s="8">
        <f>BQ13+BQ12+BQ11</f>
        <v>20337177.729999997</v>
      </c>
    </row>
    <row r="14" spans="1:70" s="8" customFormat="1" ht="18" x14ac:dyDescent="0.25">
      <c r="A14" s="9" t="s">
        <v>35</v>
      </c>
      <c r="B14" s="12">
        <v>5002859.42</v>
      </c>
      <c r="C14" s="12">
        <v>599738.14</v>
      </c>
      <c r="D14" s="12">
        <v>208991.2</v>
      </c>
      <c r="E14" s="12"/>
      <c r="F14" s="12"/>
      <c r="G14" s="12"/>
      <c r="H14" s="12"/>
      <c r="I14" s="12"/>
      <c r="J14" s="12"/>
      <c r="K14" s="12">
        <v>5382763.2999999998</v>
      </c>
      <c r="L14" s="12">
        <f>B14+C14+D14+F14+J14+H14+K14</f>
        <v>11194352.059999999</v>
      </c>
      <c r="M14" s="12">
        <v>399542.76</v>
      </c>
      <c r="N14" s="32"/>
      <c r="O14" s="32"/>
      <c r="P14" s="12">
        <v>52543.9</v>
      </c>
      <c r="Q14" s="12">
        <v>157014</v>
      </c>
      <c r="R14" s="12">
        <v>515550.96</v>
      </c>
      <c r="S14" s="12"/>
      <c r="T14" s="12"/>
      <c r="U14" s="12"/>
      <c r="V14" s="12">
        <f>M14+O14+P14+U14+R14+Q14</f>
        <v>1124651.6200000001</v>
      </c>
      <c r="W14" s="12">
        <v>637058.4</v>
      </c>
      <c r="X14" s="12">
        <v>121654.13</v>
      </c>
      <c r="Y14" s="12">
        <v>75360</v>
      </c>
      <c r="Z14" s="12">
        <v>64972.57</v>
      </c>
      <c r="AA14" s="12">
        <v>94050</v>
      </c>
      <c r="AB14" s="12">
        <v>448380.78</v>
      </c>
      <c r="AC14" s="12">
        <f t="shared" si="0"/>
        <v>1441475.88</v>
      </c>
      <c r="AD14" s="12"/>
      <c r="AE14" s="12"/>
      <c r="AF14" s="12">
        <v>31422.6</v>
      </c>
      <c r="AG14" s="12"/>
      <c r="AH14" s="12"/>
      <c r="AI14" s="12"/>
      <c r="AJ14" s="12"/>
      <c r="AK14" s="12"/>
      <c r="AL14" s="12"/>
      <c r="AM14" s="12"/>
      <c r="AN14" s="12"/>
      <c r="AO14" s="12">
        <f t="shared" si="1"/>
        <v>31422.6</v>
      </c>
      <c r="AP14" s="12">
        <v>700521.89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>
        <v>218625.61</v>
      </c>
      <c r="BB14" s="12">
        <v>0</v>
      </c>
      <c r="BC14" s="12"/>
      <c r="BD14" s="12"/>
      <c r="BE14" s="12">
        <v>579604.6</v>
      </c>
      <c r="BF14" s="12">
        <f t="shared" si="2"/>
        <v>1498752.1</v>
      </c>
      <c r="BG14" s="12">
        <v>33899.15</v>
      </c>
      <c r="BH14" s="12"/>
      <c r="BI14" s="12"/>
      <c r="BJ14" s="12">
        <v>22619.49</v>
      </c>
      <c r="BK14" s="12">
        <f t="shared" si="3"/>
        <v>56518.64</v>
      </c>
      <c r="BL14" s="12">
        <v>47131.97</v>
      </c>
      <c r="BM14" s="12">
        <v>67005.13</v>
      </c>
      <c r="BN14" s="12">
        <v>0</v>
      </c>
      <c r="BO14" s="12"/>
      <c r="BP14" s="12">
        <f t="shared" si="4"/>
        <v>114137.1</v>
      </c>
      <c r="BQ14" s="15">
        <f>L14+V14+AC14+AO14+BF14+BK14+BP14</f>
        <v>15461309.999999998</v>
      </c>
    </row>
    <row r="15" spans="1:70" s="23" customFormat="1" ht="18" x14ac:dyDescent="0.25">
      <c r="A15" s="29" t="s">
        <v>36</v>
      </c>
      <c r="B15" s="14">
        <f t="shared" ref="B15:L15" si="11">SUM(B11:B14)</f>
        <v>15205830.439999999</v>
      </c>
      <c r="C15" s="14">
        <f t="shared" si="11"/>
        <v>1799214.4300000002</v>
      </c>
      <c r="D15" s="14">
        <f t="shared" si="11"/>
        <v>563872.26</v>
      </c>
      <c r="E15" s="14">
        <f t="shared" si="11"/>
        <v>0</v>
      </c>
      <c r="F15" s="14">
        <f t="shared" si="11"/>
        <v>0</v>
      </c>
      <c r="G15" s="14">
        <f t="shared" si="11"/>
        <v>0</v>
      </c>
      <c r="H15" s="14">
        <f t="shared" si="11"/>
        <v>0</v>
      </c>
      <c r="I15" s="14">
        <f t="shared" si="11"/>
        <v>0</v>
      </c>
      <c r="J15" s="14">
        <f t="shared" si="11"/>
        <v>0</v>
      </c>
      <c r="K15" s="14">
        <f t="shared" si="11"/>
        <v>7366463.3499999996</v>
      </c>
      <c r="L15" s="14">
        <f t="shared" si="11"/>
        <v>24935380.48</v>
      </c>
      <c r="M15" s="14">
        <f t="shared" ref="M15:BE15" si="12">SUM(M11:M14)</f>
        <v>1280060.81</v>
      </c>
      <c r="N15" s="14">
        <f t="shared" si="12"/>
        <v>0</v>
      </c>
      <c r="O15" s="14">
        <f t="shared" si="12"/>
        <v>0</v>
      </c>
      <c r="P15" s="14">
        <f t="shared" si="12"/>
        <v>120231.91999999998</v>
      </c>
      <c r="Q15" s="14">
        <f t="shared" si="12"/>
        <v>471042</v>
      </c>
      <c r="R15" s="14">
        <f t="shared" si="12"/>
        <v>717086.25</v>
      </c>
      <c r="S15" s="14">
        <f t="shared" si="12"/>
        <v>0</v>
      </c>
      <c r="T15" s="14">
        <f t="shared" si="12"/>
        <v>0</v>
      </c>
      <c r="U15" s="14">
        <f t="shared" si="12"/>
        <v>0</v>
      </c>
      <c r="V15" s="14">
        <f t="shared" si="12"/>
        <v>2588420.9800000004</v>
      </c>
      <c r="W15" s="14">
        <f t="shared" si="12"/>
        <v>1911175.2000000002</v>
      </c>
      <c r="X15" s="14">
        <f t="shared" si="12"/>
        <v>364962.39</v>
      </c>
      <c r="Y15" s="14">
        <f t="shared" si="12"/>
        <v>226080</v>
      </c>
      <c r="Z15" s="14">
        <f t="shared" si="12"/>
        <v>147506.35</v>
      </c>
      <c r="AA15" s="14">
        <f t="shared" si="12"/>
        <v>289845</v>
      </c>
      <c r="AB15" s="14">
        <f t="shared" si="12"/>
        <v>933298.04</v>
      </c>
      <c r="AC15" s="14">
        <f t="shared" si="12"/>
        <v>3872866.9799999995</v>
      </c>
      <c r="AD15" s="14">
        <f t="shared" si="12"/>
        <v>0</v>
      </c>
      <c r="AE15" s="14">
        <f t="shared" si="12"/>
        <v>0</v>
      </c>
      <c r="AF15" s="14">
        <f t="shared" si="12"/>
        <v>94267.799999999988</v>
      </c>
      <c r="AG15" s="14">
        <f t="shared" si="12"/>
        <v>0</v>
      </c>
      <c r="AH15" s="14">
        <f t="shared" si="12"/>
        <v>0</v>
      </c>
      <c r="AI15" s="14">
        <f t="shared" si="12"/>
        <v>0</v>
      </c>
      <c r="AJ15" s="14">
        <f t="shared" si="12"/>
        <v>0</v>
      </c>
      <c r="AK15" s="14">
        <f t="shared" si="12"/>
        <v>0</v>
      </c>
      <c r="AL15" s="14">
        <f t="shared" si="12"/>
        <v>0</v>
      </c>
      <c r="AM15" s="14">
        <f t="shared" si="12"/>
        <v>0</v>
      </c>
      <c r="AN15" s="14">
        <f t="shared" si="12"/>
        <v>0</v>
      </c>
      <c r="AO15" s="14">
        <f t="shared" si="12"/>
        <v>94267.799999999988</v>
      </c>
      <c r="AP15" s="14">
        <f t="shared" si="12"/>
        <v>2101565.6800000002</v>
      </c>
      <c r="AQ15" s="14">
        <f t="shared" si="12"/>
        <v>0</v>
      </c>
      <c r="AR15" s="14">
        <f t="shared" si="12"/>
        <v>0</v>
      </c>
      <c r="AS15" s="14">
        <f t="shared" si="12"/>
        <v>104895.42</v>
      </c>
      <c r="AT15" s="14">
        <f t="shared" si="12"/>
        <v>0</v>
      </c>
      <c r="AU15" s="14">
        <f t="shared" si="12"/>
        <v>253890.58</v>
      </c>
      <c r="AV15" s="14">
        <f t="shared" si="12"/>
        <v>0</v>
      </c>
      <c r="AW15" s="14">
        <f t="shared" si="12"/>
        <v>3656.46</v>
      </c>
      <c r="AX15" s="14">
        <f t="shared" si="12"/>
        <v>0</v>
      </c>
      <c r="AY15" s="14">
        <f t="shared" si="12"/>
        <v>6772.54</v>
      </c>
      <c r="AZ15" s="14">
        <f t="shared" si="12"/>
        <v>0</v>
      </c>
      <c r="BA15" s="14">
        <f t="shared" si="12"/>
        <v>655876.82999999996</v>
      </c>
      <c r="BB15" s="14">
        <f t="shared" si="12"/>
        <v>0</v>
      </c>
      <c r="BC15" s="14">
        <f t="shared" si="12"/>
        <v>0</v>
      </c>
      <c r="BD15" s="14">
        <f t="shared" si="12"/>
        <v>0</v>
      </c>
      <c r="BE15" s="14">
        <f t="shared" si="12"/>
        <v>1012950.8899999999</v>
      </c>
      <c r="BF15" s="14">
        <f t="shared" ref="BF15:BP15" si="13">SUM(BF11:BF14)</f>
        <v>3770393.4</v>
      </c>
      <c r="BG15" s="14">
        <f>SUM(BG11:BG14)</f>
        <v>101697.45000000001</v>
      </c>
      <c r="BH15" s="14">
        <f t="shared" si="13"/>
        <v>0</v>
      </c>
      <c r="BI15" s="14">
        <f t="shared" si="13"/>
        <v>0</v>
      </c>
      <c r="BJ15" s="14">
        <f t="shared" si="13"/>
        <v>92009.280000000013</v>
      </c>
      <c r="BK15" s="14">
        <f t="shared" si="13"/>
        <v>193706.72999999998</v>
      </c>
      <c r="BL15" s="14">
        <f t="shared" si="13"/>
        <v>142435.97</v>
      </c>
      <c r="BM15" s="14">
        <f t="shared" si="13"/>
        <v>201015.39</v>
      </c>
      <c r="BN15" s="14">
        <f t="shared" si="13"/>
        <v>0</v>
      </c>
      <c r="BO15" s="14">
        <f t="shared" si="13"/>
        <v>0</v>
      </c>
      <c r="BP15" s="14">
        <f t="shared" si="13"/>
        <v>343451.36</v>
      </c>
      <c r="BQ15" s="14">
        <f>SUM(BQ11:BQ14)</f>
        <v>35798487.729999997</v>
      </c>
    </row>
    <row r="16" spans="1:70" s="8" customFormat="1" ht="18" x14ac:dyDescent="0.25">
      <c r="A16" s="9" t="s">
        <v>37</v>
      </c>
      <c r="B16" s="12">
        <v>5319411.7300000004</v>
      </c>
      <c r="C16" s="12">
        <v>599738.14</v>
      </c>
      <c r="D16" s="12">
        <v>247649.02</v>
      </c>
      <c r="E16" s="12"/>
      <c r="F16" s="12"/>
      <c r="G16" s="12"/>
      <c r="H16" s="12"/>
      <c r="I16" s="12"/>
      <c r="J16" s="12"/>
      <c r="K16" s="12">
        <v>1526433.85</v>
      </c>
      <c r="L16" s="12">
        <f>B16+C16+D16+F16+J16+H16+K16</f>
        <v>7693232.7400000002</v>
      </c>
      <c r="M16" s="12">
        <v>420236.51</v>
      </c>
      <c r="N16" s="32"/>
      <c r="O16" s="32"/>
      <c r="P16" s="12">
        <v>39956.33</v>
      </c>
      <c r="Q16" s="12">
        <v>157014</v>
      </c>
      <c r="R16" s="12">
        <v>388387.48</v>
      </c>
      <c r="S16" s="12"/>
      <c r="T16" s="12"/>
      <c r="U16" s="12"/>
      <c r="V16" s="12">
        <f>M16+O16+P16+U16+R16+Q16</f>
        <v>1005594.3200000001</v>
      </c>
      <c r="W16" s="12">
        <v>637058.4</v>
      </c>
      <c r="X16" s="12">
        <v>121654.13</v>
      </c>
      <c r="Y16" s="12">
        <v>75360</v>
      </c>
      <c r="Z16" s="12">
        <v>77342.2</v>
      </c>
      <c r="AA16" s="12">
        <v>91998</v>
      </c>
      <c r="AB16" s="12">
        <v>413593.76</v>
      </c>
      <c r="AC16" s="12">
        <f>W16+X16+Y16+Z16+AA16+AB16</f>
        <v>1417006.49</v>
      </c>
      <c r="AD16" s="12"/>
      <c r="AE16" s="12"/>
      <c r="AF16" s="12">
        <v>31422.6</v>
      </c>
      <c r="AG16" s="12"/>
      <c r="AH16" s="12"/>
      <c r="AI16" s="12"/>
      <c r="AJ16" s="12"/>
      <c r="AK16" s="12"/>
      <c r="AL16" s="12"/>
      <c r="AM16" s="12"/>
      <c r="AN16" s="12"/>
      <c r="AO16" s="12">
        <f>AF16+AN16</f>
        <v>31422.6</v>
      </c>
      <c r="AP16" s="12">
        <v>700521.89</v>
      </c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>
        <v>218625.61</v>
      </c>
      <c r="BB16" s="12">
        <v>0</v>
      </c>
      <c r="BC16" s="12"/>
      <c r="BD16" s="12"/>
      <c r="BE16" s="12">
        <v>107080.89</v>
      </c>
      <c r="BF16" s="12">
        <f t="shared" ref="BF16:BF29" si="14">AP16+BA16+BB16+BD16+BE16</f>
        <v>1026228.39</v>
      </c>
      <c r="BG16" s="12">
        <v>33899.15</v>
      </c>
      <c r="BH16" s="12"/>
      <c r="BI16" s="12"/>
      <c r="BJ16" s="12">
        <v>30875.25</v>
      </c>
      <c r="BK16" s="12">
        <f>BG16+BJ16</f>
        <v>64774.400000000001</v>
      </c>
      <c r="BL16" s="12">
        <v>47207.93</v>
      </c>
      <c r="BM16" s="12">
        <v>67005.13</v>
      </c>
      <c r="BN16" s="12">
        <v>0</v>
      </c>
      <c r="BO16" s="12"/>
      <c r="BP16" s="12">
        <f>BL16+BM16+BO16</f>
        <v>114213.06</v>
      </c>
      <c r="BQ16" s="15">
        <f>L16+V16+AC16+AO16+BF16+BK16+BP16</f>
        <v>11352472.000000002</v>
      </c>
    </row>
    <row r="17" spans="1:70" s="8" customFormat="1" ht="18" x14ac:dyDescent="0.25">
      <c r="A17" s="9" t="s">
        <v>38</v>
      </c>
      <c r="B17" s="12">
        <v>4664063.9000000004</v>
      </c>
      <c r="C17" s="12">
        <v>599738.14</v>
      </c>
      <c r="D17" s="12">
        <v>235707.57</v>
      </c>
      <c r="E17" s="12"/>
      <c r="F17" s="12"/>
      <c r="G17" s="12"/>
      <c r="H17" s="12"/>
      <c r="I17" s="12"/>
      <c r="J17" s="12"/>
      <c r="K17" s="12">
        <v>2583037.29</v>
      </c>
      <c r="L17" s="12">
        <f>B17+C17+D17+F17+J17+H17+K17</f>
        <v>8082546.9000000004</v>
      </c>
      <c r="M17" s="12">
        <v>420236.51</v>
      </c>
      <c r="N17" s="32"/>
      <c r="O17" s="32"/>
      <c r="P17" s="12">
        <v>40005.699999999997</v>
      </c>
      <c r="Q17" s="12">
        <v>157014</v>
      </c>
      <c r="R17" s="12">
        <v>326592.06</v>
      </c>
      <c r="S17" s="12"/>
      <c r="T17" s="12"/>
      <c r="U17" s="12"/>
      <c r="V17" s="12">
        <f>M17+O17+P17+U17+R17+Q17</f>
        <v>943848.27</v>
      </c>
      <c r="W17" s="12">
        <v>637058.4</v>
      </c>
      <c r="X17" s="12">
        <v>121654.13</v>
      </c>
      <c r="Y17" s="12">
        <v>75360</v>
      </c>
      <c r="Z17" s="12">
        <v>67271.070000000007</v>
      </c>
      <c r="AA17" s="12">
        <v>87894</v>
      </c>
      <c r="AB17" s="12">
        <v>326838.21999999997</v>
      </c>
      <c r="AC17" s="12">
        <f>W17+X17+Y17+Z17+AA17+AB17</f>
        <v>1316075.82</v>
      </c>
      <c r="AD17" s="12"/>
      <c r="AE17" s="12"/>
      <c r="AF17" s="12">
        <v>31422.6</v>
      </c>
      <c r="AG17" s="12"/>
      <c r="AH17" s="12"/>
      <c r="AI17" s="12"/>
      <c r="AJ17" s="12"/>
      <c r="AK17" s="12"/>
      <c r="AL17" s="12"/>
      <c r="AM17" s="12"/>
      <c r="AN17" s="12"/>
      <c r="AO17" s="12">
        <f>AF17+AN17</f>
        <v>31422.6</v>
      </c>
      <c r="AP17" s="12">
        <v>700521.89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>
        <v>218625.61</v>
      </c>
      <c r="BB17" s="12">
        <v>0</v>
      </c>
      <c r="BC17" s="12">
        <v>0</v>
      </c>
      <c r="BD17" s="12"/>
      <c r="BE17" s="12">
        <v>502336.7</v>
      </c>
      <c r="BF17" s="12">
        <f t="shared" si="14"/>
        <v>1421484.2</v>
      </c>
      <c r="BG17" s="12">
        <v>33899.15</v>
      </c>
      <c r="BH17" s="12"/>
      <c r="BI17" s="12"/>
      <c r="BJ17" s="12">
        <v>0</v>
      </c>
      <c r="BK17" s="12">
        <f>BG17+BJ17</f>
        <v>33899.15</v>
      </c>
      <c r="BL17" s="12">
        <v>47207.93</v>
      </c>
      <c r="BM17" s="12">
        <v>67005.13</v>
      </c>
      <c r="BN17" s="12">
        <v>0</v>
      </c>
      <c r="BO17" s="12"/>
      <c r="BP17" s="12">
        <f>BL17+BM17+BO17</f>
        <v>114213.06</v>
      </c>
      <c r="BQ17" s="15">
        <f>L17+V17+AC17+AO17+BF17+BK17+BP17</f>
        <v>11943490</v>
      </c>
      <c r="BR17" s="23"/>
    </row>
    <row r="18" spans="1:70" s="8" customFormat="1" ht="18" x14ac:dyDescent="0.25">
      <c r="A18" s="9" t="s">
        <v>39</v>
      </c>
      <c r="B18" s="12">
        <v>4886702.42</v>
      </c>
      <c r="C18" s="12">
        <v>599738.14</v>
      </c>
      <c r="D18" s="12">
        <v>248933.55</v>
      </c>
      <c r="E18" s="12"/>
      <c r="F18" s="12"/>
      <c r="G18" s="12"/>
      <c r="H18" s="12"/>
      <c r="I18" s="12"/>
      <c r="J18" s="12"/>
      <c r="K18" s="12">
        <v>2436985.4</v>
      </c>
      <c r="L18" s="12">
        <f>B18+C18+D18+F18+J18+H18+K18</f>
        <v>8172359.5099999998</v>
      </c>
      <c r="M18" s="12">
        <v>399542.76</v>
      </c>
      <c r="N18" s="32"/>
      <c r="O18" s="32"/>
      <c r="P18" s="12">
        <v>60881.82</v>
      </c>
      <c r="Q18" s="12">
        <v>157014</v>
      </c>
      <c r="R18" s="12">
        <v>313224.87</v>
      </c>
      <c r="S18" s="12"/>
      <c r="T18" s="12"/>
      <c r="U18" s="12"/>
      <c r="V18" s="12">
        <f>M18+O18+P18+U18+R18+Q18</f>
        <v>930663.45</v>
      </c>
      <c r="W18" s="12">
        <v>637058.4</v>
      </c>
      <c r="X18" s="12">
        <v>121654.13</v>
      </c>
      <c r="Y18" s="12">
        <v>75360</v>
      </c>
      <c r="Z18" s="12">
        <v>90563.56</v>
      </c>
      <c r="AA18" s="12">
        <v>120726</v>
      </c>
      <c r="AB18" s="12">
        <v>254033.34</v>
      </c>
      <c r="AC18" s="12">
        <f>W18+X18+Y18+Z18+AA18+AB18</f>
        <v>1299395.4300000002</v>
      </c>
      <c r="AD18" s="12"/>
      <c r="AE18" s="12"/>
      <c r="AF18" s="12">
        <v>31422.6</v>
      </c>
      <c r="AG18" s="12"/>
      <c r="AH18" s="12"/>
      <c r="AI18" s="12"/>
      <c r="AJ18" s="12"/>
      <c r="AK18" s="12"/>
      <c r="AL18" s="12"/>
      <c r="AM18" s="12"/>
      <c r="AN18" s="12"/>
      <c r="AO18" s="12">
        <f>AF18+AN18</f>
        <v>31422.6</v>
      </c>
      <c r="AP18" s="12">
        <v>700521.89</v>
      </c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>
        <v>218625.61</v>
      </c>
      <c r="BB18" s="12">
        <v>0</v>
      </c>
      <c r="BC18" s="12"/>
      <c r="BD18" s="12"/>
      <c r="BE18" s="12">
        <v>254810.78</v>
      </c>
      <c r="BF18" s="12">
        <f t="shared" si="14"/>
        <v>1173958.28</v>
      </c>
      <c r="BG18" s="12">
        <v>33899.15</v>
      </c>
      <c r="BH18" s="12"/>
      <c r="BI18" s="12"/>
      <c r="BJ18" s="12">
        <v>68164.479999999996</v>
      </c>
      <c r="BK18" s="12">
        <f>BG18+BJ18</f>
        <v>102063.63</v>
      </c>
      <c r="BL18" s="12">
        <v>47131.97</v>
      </c>
      <c r="BM18" s="12">
        <v>67005.13</v>
      </c>
      <c r="BN18" s="12">
        <v>0</v>
      </c>
      <c r="BO18" s="12"/>
      <c r="BP18" s="12">
        <f>BL18+BM18+BO18</f>
        <v>114137.1</v>
      </c>
      <c r="BQ18" s="15">
        <f>L18+V18+AC18+AO18+BF18+BK18+BP18</f>
        <v>11823999.999999998</v>
      </c>
    </row>
    <row r="19" spans="1:70" s="23" customFormat="1" ht="18" x14ac:dyDescent="0.25">
      <c r="A19" s="29" t="s">
        <v>40</v>
      </c>
      <c r="B19" s="14">
        <f t="shared" ref="B19:J19" si="15">SUM(B16:B18)</f>
        <v>14870178.050000001</v>
      </c>
      <c r="C19" s="14">
        <f>SUM(C16:C18)</f>
        <v>1799214.42</v>
      </c>
      <c r="D19" s="14">
        <f t="shared" si="15"/>
        <v>732290.1399999999</v>
      </c>
      <c r="E19" s="14">
        <f t="shared" si="15"/>
        <v>0</v>
      </c>
      <c r="F19" s="14">
        <f t="shared" si="15"/>
        <v>0</v>
      </c>
      <c r="G19" s="14">
        <f t="shared" si="15"/>
        <v>0</v>
      </c>
      <c r="H19" s="14">
        <f t="shared" si="15"/>
        <v>0</v>
      </c>
      <c r="I19" s="14">
        <f t="shared" si="15"/>
        <v>0</v>
      </c>
      <c r="J19" s="14">
        <f t="shared" si="15"/>
        <v>0</v>
      </c>
      <c r="K19" s="14">
        <f t="shared" ref="K19:AE19" si="16">SUM(K16:K18)</f>
        <v>6546456.54</v>
      </c>
      <c r="L19" s="14">
        <f t="shared" si="16"/>
        <v>23948139.149999999</v>
      </c>
      <c r="M19" s="14">
        <f t="shared" si="16"/>
        <v>1240015.78</v>
      </c>
      <c r="N19" s="14">
        <f t="shared" si="16"/>
        <v>0</v>
      </c>
      <c r="O19" s="14">
        <f t="shared" si="16"/>
        <v>0</v>
      </c>
      <c r="P19" s="14">
        <f t="shared" si="16"/>
        <v>140843.85</v>
      </c>
      <c r="Q19" s="14">
        <f t="shared" si="16"/>
        <v>471042</v>
      </c>
      <c r="R19" s="14">
        <f t="shared" si="16"/>
        <v>1028204.41</v>
      </c>
      <c r="S19" s="14">
        <f t="shared" si="16"/>
        <v>0</v>
      </c>
      <c r="T19" s="14">
        <f t="shared" si="16"/>
        <v>0</v>
      </c>
      <c r="U19" s="14">
        <f t="shared" si="16"/>
        <v>0</v>
      </c>
      <c r="V19" s="14">
        <f t="shared" si="16"/>
        <v>2880106.04</v>
      </c>
      <c r="W19" s="14">
        <f t="shared" si="16"/>
        <v>1911175.2000000002</v>
      </c>
      <c r="X19" s="14">
        <f t="shared" si="16"/>
        <v>364962.39</v>
      </c>
      <c r="Y19" s="14">
        <f t="shared" si="16"/>
        <v>226080</v>
      </c>
      <c r="Z19" s="14">
        <f t="shared" si="16"/>
        <v>235176.83000000002</v>
      </c>
      <c r="AA19" s="14">
        <f t="shared" si="16"/>
        <v>300618</v>
      </c>
      <c r="AB19" s="14">
        <f t="shared" si="16"/>
        <v>994465.32</v>
      </c>
      <c r="AC19" s="14">
        <f t="shared" si="16"/>
        <v>4032477.74</v>
      </c>
      <c r="AD19" s="14">
        <f t="shared" si="16"/>
        <v>0</v>
      </c>
      <c r="AE19" s="14">
        <f t="shared" si="16"/>
        <v>0</v>
      </c>
      <c r="AF19" s="14">
        <f t="shared" ref="AF19:AN19" si="17">SUM(AF16:AF18)</f>
        <v>94267.799999999988</v>
      </c>
      <c r="AG19" s="14">
        <f t="shared" si="17"/>
        <v>0</v>
      </c>
      <c r="AH19" s="14">
        <f t="shared" si="17"/>
        <v>0</v>
      </c>
      <c r="AI19" s="14">
        <f t="shared" si="17"/>
        <v>0</v>
      </c>
      <c r="AJ19" s="14">
        <f t="shared" si="17"/>
        <v>0</v>
      </c>
      <c r="AK19" s="14">
        <f t="shared" si="17"/>
        <v>0</v>
      </c>
      <c r="AL19" s="14">
        <f t="shared" si="17"/>
        <v>0</v>
      </c>
      <c r="AM19" s="14">
        <f t="shared" si="17"/>
        <v>0</v>
      </c>
      <c r="AN19" s="14">
        <f t="shared" si="17"/>
        <v>0</v>
      </c>
      <c r="AO19" s="14">
        <f t="shared" ref="AO19:BE19" si="18">SUM(AO16:AO18)</f>
        <v>94267.799999999988</v>
      </c>
      <c r="AP19" s="14">
        <f t="shared" si="18"/>
        <v>2101565.67</v>
      </c>
      <c r="AQ19" s="14">
        <f t="shared" si="18"/>
        <v>0</v>
      </c>
      <c r="AR19" s="14">
        <f t="shared" si="18"/>
        <v>0</v>
      </c>
      <c r="AS19" s="14">
        <f t="shared" si="18"/>
        <v>0</v>
      </c>
      <c r="AT19" s="14">
        <f t="shared" si="18"/>
        <v>0</v>
      </c>
      <c r="AU19" s="14">
        <f t="shared" si="18"/>
        <v>0</v>
      </c>
      <c r="AV19" s="14">
        <f t="shared" si="18"/>
        <v>0</v>
      </c>
      <c r="AW19" s="14">
        <f t="shared" si="18"/>
        <v>0</v>
      </c>
      <c r="AX19" s="14">
        <f t="shared" si="18"/>
        <v>0</v>
      </c>
      <c r="AY19" s="14">
        <f t="shared" si="18"/>
        <v>0</v>
      </c>
      <c r="AZ19" s="14">
        <f t="shared" si="18"/>
        <v>0</v>
      </c>
      <c r="BA19" s="14">
        <f t="shared" si="18"/>
        <v>655876.82999999996</v>
      </c>
      <c r="BB19" s="14">
        <f t="shared" si="18"/>
        <v>0</v>
      </c>
      <c r="BC19" s="14">
        <f t="shared" si="18"/>
        <v>0</v>
      </c>
      <c r="BD19" s="14">
        <f t="shared" si="18"/>
        <v>0</v>
      </c>
      <c r="BE19" s="14">
        <f t="shared" si="18"/>
        <v>864228.37</v>
      </c>
      <c r="BF19" s="14">
        <f t="shared" si="14"/>
        <v>3621670.87</v>
      </c>
      <c r="BG19" s="14">
        <f>SUM(BG16:BG18)</f>
        <v>101697.45000000001</v>
      </c>
      <c r="BH19" s="14">
        <f t="shared" ref="BH19:BO19" si="19">SUM(BH16:BH18)</f>
        <v>0</v>
      </c>
      <c r="BI19" s="14">
        <f t="shared" si="19"/>
        <v>0</v>
      </c>
      <c r="BJ19" s="14">
        <f t="shared" si="19"/>
        <v>99039.73</v>
      </c>
      <c r="BK19" s="14">
        <f t="shared" si="19"/>
        <v>200737.18</v>
      </c>
      <c r="BL19" s="14">
        <f t="shared" si="19"/>
        <v>141547.83000000002</v>
      </c>
      <c r="BM19" s="14">
        <f t="shared" si="19"/>
        <v>201015.39</v>
      </c>
      <c r="BN19" s="14">
        <f t="shared" si="19"/>
        <v>0</v>
      </c>
      <c r="BO19" s="14">
        <f t="shared" si="19"/>
        <v>0</v>
      </c>
      <c r="BP19" s="14">
        <f>SUM(BP16:BP18)</f>
        <v>342563.22</v>
      </c>
      <c r="BQ19" s="14">
        <f>SUM(BQ16:BQ18)</f>
        <v>35119962</v>
      </c>
    </row>
    <row r="20" spans="1:70" s="23" customFormat="1" ht="18" x14ac:dyDescent="0.25">
      <c r="A20" s="29" t="s">
        <v>41</v>
      </c>
      <c r="B20" s="14">
        <f t="shared" ref="B20:V20" si="20">B15+B19</f>
        <v>30076008.490000002</v>
      </c>
      <c r="C20" s="14">
        <f>C15+C19</f>
        <v>3598428.85</v>
      </c>
      <c r="D20" s="14">
        <f t="shared" si="20"/>
        <v>1296162.3999999999</v>
      </c>
      <c r="E20" s="14">
        <f t="shared" si="20"/>
        <v>0</v>
      </c>
      <c r="F20" s="14">
        <f t="shared" si="20"/>
        <v>0</v>
      </c>
      <c r="G20" s="14">
        <f t="shared" si="20"/>
        <v>0</v>
      </c>
      <c r="H20" s="14">
        <f t="shared" si="20"/>
        <v>0</v>
      </c>
      <c r="I20" s="14">
        <f t="shared" si="20"/>
        <v>0</v>
      </c>
      <c r="J20" s="14">
        <f t="shared" si="20"/>
        <v>0</v>
      </c>
      <c r="K20" s="14">
        <f t="shared" si="20"/>
        <v>13912919.890000001</v>
      </c>
      <c r="L20" s="14">
        <f t="shared" si="20"/>
        <v>48883519.629999995</v>
      </c>
      <c r="M20" s="14">
        <f t="shared" si="20"/>
        <v>2520076.59</v>
      </c>
      <c r="N20" s="14">
        <f t="shared" si="20"/>
        <v>0</v>
      </c>
      <c r="O20" s="14">
        <f t="shared" si="20"/>
        <v>0</v>
      </c>
      <c r="P20" s="14">
        <f t="shared" si="20"/>
        <v>261075.77</v>
      </c>
      <c r="Q20" s="14">
        <f t="shared" si="20"/>
        <v>942084</v>
      </c>
      <c r="R20" s="14">
        <f t="shared" si="20"/>
        <v>1745290.6600000001</v>
      </c>
      <c r="S20" s="14">
        <f t="shared" si="20"/>
        <v>0</v>
      </c>
      <c r="T20" s="14">
        <f t="shared" si="20"/>
        <v>0</v>
      </c>
      <c r="U20" s="14">
        <f t="shared" si="20"/>
        <v>0</v>
      </c>
      <c r="V20" s="14">
        <f t="shared" si="20"/>
        <v>5468527.0200000005</v>
      </c>
      <c r="W20" s="14">
        <f t="shared" ref="W20:AB20" si="21">W19+W15</f>
        <v>3822350.4000000004</v>
      </c>
      <c r="X20" s="14">
        <f t="shared" si="21"/>
        <v>729924.78</v>
      </c>
      <c r="Y20" s="14">
        <f t="shared" si="21"/>
        <v>452160</v>
      </c>
      <c r="Z20" s="14">
        <f t="shared" si="21"/>
        <v>382683.18000000005</v>
      </c>
      <c r="AA20" s="14">
        <f t="shared" si="21"/>
        <v>590463</v>
      </c>
      <c r="AB20" s="14">
        <f t="shared" si="21"/>
        <v>1927763.3599999999</v>
      </c>
      <c r="AC20" s="14">
        <f>AC15+AC19</f>
        <v>7905344.7199999997</v>
      </c>
      <c r="AD20" s="14">
        <f t="shared" ref="AD20:BE20" si="22">AD15+AD19</f>
        <v>0</v>
      </c>
      <c r="AE20" s="14">
        <f t="shared" si="22"/>
        <v>0</v>
      </c>
      <c r="AF20" s="14">
        <f t="shared" si="22"/>
        <v>188535.59999999998</v>
      </c>
      <c r="AG20" s="14">
        <f t="shared" si="22"/>
        <v>0</v>
      </c>
      <c r="AH20" s="14">
        <f t="shared" si="22"/>
        <v>0</v>
      </c>
      <c r="AI20" s="14">
        <f t="shared" si="22"/>
        <v>0</v>
      </c>
      <c r="AJ20" s="14">
        <f t="shared" si="22"/>
        <v>0</v>
      </c>
      <c r="AK20" s="14">
        <f t="shared" si="22"/>
        <v>0</v>
      </c>
      <c r="AL20" s="14">
        <f t="shared" si="22"/>
        <v>0</v>
      </c>
      <c r="AM20" s="14">
        <f t="shared" si="22"/>
        <v>0</v>
      </c>
      <c r="AN20" s="14">
        <f t="shared" si="22"/>
        <v>0</v>
      </c>
      <c r="AO20" s="14">
        <f>AO15+AO19</f>
        <v>188535.59999999998</v>
      </c>
      <c r="AP20" s="14">
        <f t="shared" si="22"/>
        <v>4203131.3499999996</v>
      </c>
      <c r="AQ20" s="14">
        <f t="shared" si="22"/>
        <v>0</v>
      </c>
      <c r="AR20" s="14">
        <f t="shared" si="22"/>
        <v>0</v>
      </c>
      <c r="AS20" s="14">
        <f>AS15+AS19</f>
        <v>104895.42</v>
      </c>
      <c r="AT20" s="14">
        <f>AT15+AT19</f>
        <v>0</v>
      </c>
      <c r="AU20" s="14">
        <f t="shared" si="22"/>
        <v>253890.58</v>
      </c>
      <c r="AV20" s="14">
        <f t="shared" si="22"/>
        <v>0</v>
      </c>
      <c r="AW20" s="14">
        <f t="shared" si="22"/>
        <v>3656.46</v>
      </c>
      <c r="AX20" s="14">
        <f t="shared" si="22"/>
        <v>0</v>
      </c>
      <c r="AY20" s="14">
        <f t="shared" si="22"/>
        <v>6772.54</v>
      </c>
      <c r="AZ20" s="14">
        <f t="shared" si="22"/>
        <v>0</v>
      </c>
      <c r="BA20" s="14">
        <f>BA15+BA19</f>
        <v>1311753.6599999999</v>
      </c>
      <c r="BB20" s="14">
        <f t="shared" si="22"/>
        <v>0</v>
      </c>
      <c r="BC20" s="14">
        <f t="shared" si="22"/>
        <v>0</v>
      </c>
      <c r="BD20" s="14">
        <f t="shared" si="22"/>
        <v>0</v>
      </c>
      <c r="BE20" s="14">
        <f t="shared" si="22"/>
        <v>1877179.2599999998</v>
      </c>
      <c r="BF20" s="14">
        <f t="shared" si="14"/>
        <v>7392064.2699999996</v>
      </c>
      <c r="BG20" s="14">
        <f>BG15+BG19</f>
        <v>203394.90000000002</v>
      </c>
      <c r="BH20" s="14">
        <f t="shared" ref="BH20:BJ20" si="23">BH19+BH15</f>
        <v>0</v>
      </c>
      <c r="BI20" s="14">
        <f t="shared" si="23"/>
        <v>0</v>
      </c>
      <c r="BJ20" s="14">
        <f t="shared" si="23"/>
        <v>191049.01</v>
      </c>
      <c r="BK20" s="14">
        <f>BK19+BK15</f>
        <v>394443.91</v>
      </c>
      <c r="BL20" s="14">
        <f t="shared" ref="BL20:BO20" si="24">BL19+BL15</f>
        <v>283983.80000000005</v>
      </c>
      <c r="BM20" s="14">
        <f t="shared" si="24"/>
        <v>402030.78</v>
      </c>
      <c r="BN20" s="14">
        <f t="shared" si="24"/>
        <v>0</v>
      </c>
      <c r="BO20" s="14">
        <f t="shared" si="24"/>
        <v>0</v>
      </c>
      <c r="BP20" s="14">
        <f>BP19+BP15</f>
        <v>686014.58</v>
      </c>
      <c r="BQ20" s="14">
        <f>BQ15+BQ19</f>
        <v>70918449.729999989</v>
      </c>
    </row>
    <row r="21" spans="1:70" s="8" customFormat="1" ht="18" x14ac:dyDescent="0.25">
      <c r="A21" s="9" t="s">
        <v>42</v>
      </c>
      <c r="B21" s="12">
        <v>4922904.43</v>
      </c>
      <c r="C21" s="12">
        <v>599738.14</v>
      </c>
      <c r="D21" s="12">
        <v>281786.84000000003</v>
      </c>
      <c r="E21" s="12"/>
      <c r="F21" s="12"/>
      <c r="G21" s="12"/>
      <c r="H21" s="12"/>
      <c r="I21" s="12"/>
      <c r="J21" s="12"/>
      <c r="K21" s="12">
        <v>1889140.54</v>
      </c>
      <c r="L21" s="12">
        <f>B21+C21+D21+F21+J21+H21+K21</f>
        <v>7693569.9499999993</v>
      </c>
      <c r="M21" s="12">
        <v>380946.92</v>
      </c>
      <c r="N21" s="32"/>
      <c r="O21" s="32"/>
      <c r="P21" s="12">
        <v>75247.179999999993</v>
      </c>
      <c r="Q21" s="12">
        <v>157014</v>
      </c>
      <c r="R21" s="12">
        <v>228588.35</v>
      </c>
      <c r="S21" s="12"/>
      <c r="T21" s="12"/>
      <c r="U21" s="12"/>
      <c r="V21" s="12">
        <f>M21+O21+P21+U21+R21+Q21</f>
        <v>841796.45</v>
      </c>
      <c r="W21" s="12">
        <v>637058.4</v>
      </c>
      <c r="X21" s="12">
        <v>121654.13</v>
      </c>
      <c r="Y21" s="12">
        <v>75360</v>
      </c>
      <c r="Z21" s="12">
        <v>108325.35</v>
      </c>
      <c r="AA21" s="12">
        <v>161424</v>
      </c>
      <c r="AB21" s="12">
        <v>171450.25</v>
      </c>
      <c r="AC21" s="12">
        <f>W21+X21+Y21+Z21+AA21+AB21</f>
        <v>1275272.1299999999</v>
      </c>
      <c r="AD21" s="12"/>
      <c r="AE21" s="12"/>
      <c r="AF21" s="12">
        <v>31422.6</v>
      </c>
      <c r="AG21" s="12"/>
      <c r="AH21" s="12"/>
      <c r="AI21" s="12"/>
      <c r="AJ21" s="12"/>
      <c r="AK21" s="12"/>
      <c r="AL21" s="12"/>
      <c r="AM21" s="12"/>
      <c r="AN21" s="12"/>
      <c r="AO21" s="12">
        <f>AF21+AN21</f>
        <v>31422.6</v>
      </c>
      <c r="AP21" s="12">
        <v>700521.89</v>
      </c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>
        <v>218625.61</v>
      </c>
      <c r="BB21" s="12">
        <v>38304.39</v>
      </c>
      <c r="BC21" s="12"/>
      <c r="BD21" s="12"/>
      <c r="BE21" s="12">
        <v>141690.17000000001</v>
      </c>
      <c r="BF21" s="12">
        <f t="shared" si="14"/>
        <v>1099142.06</v>
      </c>
      <c r="BG21" s="12">
        <v>33899.15</v>
      </c>
      <c r="BH21" s="12"/>
      <c r="BI21" s="12"/>
      <c r="BJ21" s="12">
        <v>30804.6</v>
      </c>
      <c r="BK21" s="12">
        <f>BG21+BJ21</f>
        <v>64703.75</v>
      </c>
      <c r="BL21" s="12">
        <v>47207.93</v>
      </c>
      <c r="BM21" s="12">
        <v>67005.13</v>
      </c>
      <c r="BN21" s="12">
        <v>0</v>
      </c>
      <c r="BO21" s="12"/>
      <c r="BP21" s="12">
        <f>BL21+BM21+BO21</f>
        <v>114213.06</v>
      </c>
      <c r="BQ21" s="15">
        <f>L21+V21+AC21+AO21+BF21+BK21+BP21</f>
        <v>11120119.999999998</v>
      </c>
    </row>
    <row r="22" spans="1:70" s="8" customFormat="1" ht="18" x14ac:dyDescent="0.25">
      <c r="A22" s="9" t="s">
        <v>43</v>
      </c>
      <c r="B22" s="12">
        <v>5179734.7</v>
      </c>
      <c r="C22" s="12">
        <v>594177.48</v>
      </c>
      <c r="D22" s="12">
        <v>281019.37</v>
      </c>
      <c r="E22" s="12"/>
      <c r="F22" s="12"/>
      <c r="G22" s="12"/>
      <c r="H22" s="12"/>
      <c r="I22" s="12"/>
      <c r="J22" s="12"/>
      <c r="K22" s="12">
        <v>2656581.33</v>
      </c>
      <c r="L22" s="12">
        <f>B22+C22+D22+F22+J22+H22+K22</f>
        <v>8711512.879999999</v>
      </c>
      <c r="M22" s="12">
        <v>437889.3</v>
      </c>
      <c r="N22" s="12"/>
      <c r="O22" s="12"/>
      <c r="P22" s="12">
        <v>81531.240000000005</v>
      </c>
      <c r="Q22" s="12">
        <v>160707.69</v>
      </c>
      <c r="R22" s="12">
        <v>112105.73</v>
      </c>
      <c r="S22" s="12"/>
      <c r="T22" s="12"/>
      <c r="U22" s="12"/>
      <c r="V22" s="12">
        <f>M22+O22+P22+U22+R22+Q22</f>
        <v>792233.96</v>
      </c>
      <c r="W22" s="12">
        <v>637838.53</v>
      </c>
      <c r="X22" s="12">
        <v>121218.64</v>
      </c>
      <c r="Y22" s="12">
        <v>75398.399999999994</v>
      </c>
      <c r="Z22" s="12">
        <v>126039.86</v>
      </c>
      <c r="AA22" s="12">
        <v>128079</v>
      </c>
      <c r="AB22" s="12">
        <v>185573.76000000001</v>
      </c>
      <c r="AC22" s="12">
        <f>W22+X22+Y22+Z22+AA22+AB22</f>
        <v>1274148.1900000002</v>
      </c>
      <c r="AD22" s="12"/>
      <c r="AE22" s="12"/>
      <c r="AF22" s="12">
        <v>31303.8</v>
      </c>
      <c r="AG22" s="12"/>
      <c r="AH22" s="12"/>
      <c r="AI22" s="12"/>
      <c r="AJ22" s="12"/>
      <c r="AK22" s="12"/>
      <c r="AL22" s="12"/>
      <c r="AM22" s="12"/>
      <c r="AN22" s="12"/>
      <c r="AO22" s="12">
        <f>AF22+AN22</f>
        <v>31303.8</v>
      </c>
      <c r="AP22" s="12">
        <v>609102.82999999996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>
        <v>199743.09</v>
      </c>
      <c r="BB22" s="12">
        <v>78393.539999999994</v>
      </c>
      <c r="BC22" s="12"/>
      <c r="BD22" s="12"/>
      <c r="BE22" s="12">
        <v>28914.59</v>
      </c>
      <c r="BF22" s="12">
        <f t="shared" si="14"/>
        <v>916154.04999999993</v>
      </c>
      <c r="BG22" s="12">
        <v>18838.82</v>
      </c>
      <c r="BH22" s="12"/>
      <c r="BI22" s="12"/>
      <c r="BJ22" s="12">
        <v>39514.400000000001</v>
      </c>
      <c r="BK22" s="12">
        <f>BG22+BJ22</f>
        <v>58353.22</v>
      </c>
      <c r="BL22" s="12">
        <v>42660.99</v>
      </c>
      <c r="BM22" s="12">
        <v>69964.66</v>
      </c>
      <c r="BN22" s="12">
        <v>0</v>
      </c>
      <c r="BO22" s="12"/>
      <c r="BP22" s="12">
        <f>BL22+BM22+BO22</f>
        <v>112625.65</v>
      </c>
      <c r="BQ22" s="15">
        <f>L22+V22+AC22+AO22+BF22+BK22+BP22</f>
        <v>11896331.750000002</v>
      </c>
    </row>
    <row r="23" spans="1:70" s="8" customFormat="1" ht="18" x14ac:dyDescent="0.25">
      <c r="A23" s="9" t="s">
        <v>44</v>
      </c>
      <c r="B23" s="12">
        <v>3992200.71</v>
      </c>
      <c r="C23" s="12">
        <v>299718.56</v>
      </c>
      <c r="D23" s="12">
        <v>0</v>
      </c>
      <c r="E23" s="12"/>
      <c r="F23" s="12"/>
      <c r="G23" s="12"/>
      <c r="H23" s="12"/>
      <c r="I23" s="15"/>
      <c r="J23" s="12"/>
      <c r="K23" s="12">
        <v>1699281.85</v>
      </c>
      <c r="L23" s="12">
        <f>B23+C23+D23+F23+J23+H23+K23</f>
        <v>5991201.1199999992</v>
      </c>
      <c r="M23" s="12">
        <v>447727.05</v>
      </c>
      <c r="N23" s="12"/>
      <c r="O23" s="12"/>
      <c r="P23" s="12">
        <v>0</v>
      </c>
      <c r="Q23" s="12">
        <v>149304.57999999999</v>
      </c>
      <c r="R23" s="12">
        <v>60492.86</v>
      </c>
      <c r="S23" s="12"/>
      <c r="T23" s="12"/>
      <c r="U23" s="12"/>
      <c r="V23" s="12">
        <f>M23+O23+P23+U23+R23+Q23</f>
        <v>657524.49</v>
      </c>
      <c r="W23" s="12">
        <v>570893.99</v>
      </c>
      <c r="X23" s="12">
        <v>89868.99</v>
      </c>
      <c r="Y23" s="12">
        <v>28038.78</v>
      </c>
      <c r="Z23" s="12">
        <v>0</v>
      </c>
      <c r="AA23" s="12">
        <v>0</v>
      </c>
      <c r="AB23" s="12">
        <v>203612.55</v>
      </c>
      <c r="AC23" s="12">
        <f>W23+X23+Y23+Z23+AA23+AB23</f>
        <v>892414.31</v>
      </c>
      <c r="AD23" s="12"/>
      <c r="AE23" s="12"/>
      <c r="AF23" s="12">
        <v>31303.8</v>
      </c>
      <c r="AG23" s="12"/>
      <c r="AH23" s="12"/>
      <c r="AI23" s="12"/>
      <c r="AJ23" s="12"/>
      <c r="AK23" s="12"/>
      <c r="AL23" s="12"/>
      <c r="AM23" s="12"/>
      <c r="AN23" s="12"/>
      <c r="AO23" s="12">
        <f>AF23+AN23</f>
        <v>31303.8</v>
      </c>
      <c r="AP23" s="12">
        <v>610582.43000000005</v>
      </c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>
        <v>147303.76</v>
      </c>
      <c r="BB23" s="12">
        <v>83296.63</v>
      </c>
      <c r="BC23" s="12"/>
      <c r="BD23" s="12"/>
      <c r="BE23" s="12"/>
      <c r="BF23" s="12">
        <f t="shared" si="14"/>
        <v>841182.82000000007</v>
      </c>
      <c r="BG23" s="12">
        <v>7756.75</v>
      </c>
      <c r="BH23" s="12"/>
      <c r="BI23" s="12"/>
      <c r="BJ23" s="12">
        <v>37493.620000000003</v>
      </c>
      <c r="BK23" s="12">
        <f>BG23+BJ23</f>
        <v>45250.37</v>
      </c>
      <c r="BL23" s="12">
        <v>45025.43</v>
      </c>
      <c r="BM23" s="12">
        <v>88211.86</v>
      </c>
      <c r="BN23" s="12">
        <v>0</v>
      </c>
      <c r="BO23" s="12"/>
      <c r="BP23" s="12">
        <f>BL23+BM23+BO23</f>
        <v>133237.29</v>
      </c>
      <c r="BQ23" s="15">
        <f>L23+V23+AC23+AO23+BF23+BK23+BP23</f>
        <v>8592114.1999999974</v>
      </c>
      <c r="BR23" s="23"/>
    </row>
    <row r="24" spans="1:70" s="23" customFormat="1" ht="18" x14ac:dyDescent="0.25">
      <c r="A24" s="29" t="s">
        <v>45</v>
      </c>
      <c r="B24" s="14">
        <f t="shared" ref="B24:J24" si="25">SUM(B21:B23)</f>
        <v>14094839.84</v>
      </c>
      <c r="C24" s="14">
        <f t="shared" si="25"/>
        <v>1493634.1800000002</v>
      </c>
      <c r="D24" s="14">
        <f t="shared" si="25"/>
        <v>562806.21</v>
      </c>
      <c r="E24" s="14">
        <f t="shared" si="25"/>
        <v>0</v>
      </c>
      <c r="F24" s="14">
        <f t="shared" si="25"/>
        <v>0</v>
      </c>
      <c r="G24" s="14">
        <v>0</v>
      </c>
      <c r="H24" s="14">
        <f t="shared" si="25"/>
        <v>0</v>
      </c>
      <c r="I24" s="14">
        <f t="shared" si="25"/>
        <v>0</v>
      </c>
      <c r="J24" s="14">
        <f t="shared" si="25"/>
        <v>0</v>
      </c>
      <c r="K24" s="14">
        <f>SUM(K21:K23)</f>
        <v>6245003.7200000007</v>
      </c>
      <c r="L24" s="14">
        <f t="shared" ref="L24:AB24" si="26">SUM(L21:L23)</f>
        <v>22396283.949999996</v>
      </c>
      <c r="M24" s="14">
        <f t="shared" si="26"/>
        <v>1266563.27</v>
      </c>
      <c r="N24" s="14">
        <f>SUM(N21:N23)</f>
        <v>0</v>
      </c>
      <c r="O24" s="14">
        <f t="shared" si="26"/>
        <v>0</v>
      </c>
      <c r="P24" s="14">
        <f t="shared" si="26"/>
        <v>156778.41999999998</v>
      </c>
      <c r="Q24" s="14">
        <f t="shared" si="26"/>
        <v>467026.27</v>
      </c>
      <c r="R24" s="14">
        <f t="shared" si="26"/>
        <v>401186.94</v>
      </c>
      <c r="S24" s="14">
        <f t="shared" si="26"/>
        <v>0</v>
      </c>
      <c r="T24" s="14">
        <f t="shared" si="26"/>
        <v>0</v>
      </c>
      <c r="U24" s="14">
        <f t="shared" si="26"/>
        <v>0</v>
      </c>
      <c r="V24" s="14">
        <f t="shared" si="26"/>
        <v>2291554.9</v>
      </c>
      <c r="W24" s="14">
        <f t="shared" si="26"/>
        <v>1845790.9200000002</v>
      </c>
      <c r="X24" s="14">
        <f t="shared" si="26"/>
        <v>332741.76000000001</v>
      </c>
      <c r="Y24" s="14">
        <f t="shared" si="26"/>
        <v>178797.18</v>
      </c>
      <c r="Z24" s="14">
        <f t="shared" si="26"/>
        <v>234365.21000000002</v>
      </c>
      <c r="AA24" s="14">
        <f t="shared" si="26"/>
        <v>289503</v>
      </c>
      <c r="AB24" s="14">
        <f t="shared" si="26"/>
        <v>560636.56000000006</v>
      </c>
      <c r="AC24" s="14">
        <f>SUM(AC21:AC23)</f>
        <v>3441834.6300000004</v>
      </c>
      <c r="AD24" s="14">
        <f>AD21+AD22+AD23</f>
        <v>0</v>
      </c>
      <c r="AE24" s="14">
        <f t="shared" ref="AE24:BG24" si="27">SUM(AE21:AE23)</f>
        <v>0</v>
      </c>
      <c r="AF24" s="14">
        <f t="shared" si="27"/>
        <v>94030.2</v>
      </c>
      <c r="AG24" s="14">
        <f t="shared" si="27"/>
        <v>0</v>
      </c>
      <c r="AH24" s="14">
        <f t="shared" si="27"/>
        <v>0</v>
      </c>
      <c r="AI24" s="14">
        <f t="shared" si="27"/>
        <v>0</v>
      </c>
      <c r="AJ24" s="14">
        <f t="shared" si="27"/>
        <v>0</v>
      </c>
      <c r="AK24" s="14">
        <f t="shared" si="27"/>
        <v>0</v>
      </c>
      <c r="AL24" s="14">
        <f t="shared" si="27"/>
        <v>0</v>
      </c>
      <c r="AM24" s="14">
        <f t="shared" si="27"/>
        <v>0</v>
      </c>
      <c r="AN24" s="14">
        <f t="shared" si="27"/>
        <v>0</v>
      </c>
      <c r="AO24" s="14">
        <f>SUM(AO21:AO23)</f>
        <v>94030.2</v>
      </c>
      <c r="AP24" s="14">
        <f t="shared" si="27"/>
        <v>1920207.15</v>
      </c>
      <c r="AQ24" s="14">
        <f t="shared" si="27"/>
        <v>0</v>
      </c>
      <c r="AR24" s="14">
        <f t="shared" si="27"/>
        <v>0</v>
      </c>
      <c r="AS24" s="14">
        <f t="shared" si="27"/>
        <v>0</v>
      </c>
      <c r="AT24" s="14">
        <f t="shared" si="27"/>
        <v>0</v>
      </c>
      <c r="AU24" s="14">
        <f t="shared" si="27"/>
        <v>0</v>
      </c>
      <c r="AV24" s="14">
        <f t="shared" si="27"/>
        <v>0</v>
      </c>
      <c r="AW24" s="14">
        <f t="shared" si="27"/>
        <v>0</v>
      </c>
      <c r="AX24" s="14">
        <f t="shared" si="27"/>
        <v>0</v>
      </c>
      <c r="AY24" s="14">
        <f t="shared" si="27"/>
        <v>0</v>
      </c>
      <c r="AZ24" s="14">
        <f t="shared" si="27"/>
        <v>0</v>
      </c>
      <c r="BA24" s="14">
        <f t="shared" si="27"/>
        <v>565672.46</v>
      </c>
      <c r="BB24" s="14">
        <f t="shared" si="27"/>
        <v>199994.56</v>
      </c>
      <c r="BC24" s="14">
        <f t="shared" si="27"/>
        <v>0</v>
      </c>
      <c r="BD24" s="14">
        <f t="shared" si="27"/>
        <v>0</v>
      </c>
      <c r="BE24" s="14">
        <f t="shared" si="27"/>
        <v>170604.76</v>
      </c>
      <c r="BF24" s="14">
        <f t="shared" si="14"/>
        <v>2856478.9299999997</v>
      </c>
      <c r="BG24" s="14">
        <f t="shared" si="27"/>
        <v>60494.720000000001</v>
      </c>
      <c r="BH24" s="14">
        <f t="shared" ref="BH24:BQ24" si="28">SUM(BH21:BH23)</f>
        <v>0</v>
      </c>
      <c r="BI24" s="14">
        <f t="shared" si="28"/>
        <v>0</v>
      </c>
      <c r="BJ24" s="14">
        <f t="shared" si="28"/>
        <v>107812.62</v>
      </c>
      <c r="BK24" s="14">
        <f t="shared" si="28"/>
        <v>168307.34</v>
      </c>
      <c r="BL24" s="14">
        <f t="shared" si="28"/>
        <v>134894.35</v>
      </c>
      <c r="BM24" s="14">
        <f t="shared" si="28"/>
        <v>225181.65000000002</v>
      </c>
      <c r="BN24" s="14">
        <f t="shared" si="28"/>
        <v>0</v>
      </c>
      <c r="BO24" s="14">
        <f t="shared" si="28"/>
        <v>0</v>
      </c>
      <c r="BP24" s="14">
        <f t="shared" si="28"/>
        <v>360076</v>
      </c>
      <c r="BQ24" s="14">
        <f t="shared" si="28"/>
        <v>31608565.949999996</v>
      </c>
    </row>
    <row r="25" spans="1:70" s="8" customFormat="1" ht="18" x14ac:dyDescent="0.25">
      <c r="A25" s="9" t="s">
        <v>46</v>
      </c>
      <c r="B25" s="12">
        <v>6901180.0199999996</v>
      </c>
      <c r="C25" s="50">
        <v>549749.49</v>
      </c>
      <c r="D25" s="50">
        <v>576951.23</v>
      </c>
      <c r="E25" s="12"/>
      <c r="F25" s="12"/>
      <c r="G25" s="12"/>
      <c r="H25" s="12"/>
      <c r="I25" s="12"/>
      <c r="J25" s="12"/>
      <c r="K25" s="50"/>
      <c r="L25" s="12">
        <f>B25+C25+D25+F25+J25+H25+K25</f>
        <v>8027880.7400000002</v>
      </c>
      <c r="M25" s="12">
        <v>355768.07</v>
      </c>
      <c r="N25" s="12"/>
      <c r="O25" s="12"/>
      <c r="P25" s="12">
        <v>120926.64</v>
      </c>
      <c r="Q25" s="50">
        <v>197001.34</v>
      </c>
      <c r="R25" s="50">
        <v>159670.25</v>
      </c>
      <c r="S25" s="12"/>
      <c r="T25" s="12"/>
      <c r="U25" s="12"/>
      <c r="V25" s="12">
        <f>M25+O25+P25+U25+R25+Q25</f>
        <v>833366.29999999993</v>
      </c>
      <c r="W25" s="12">
        <v>683672.59</v>
      </c>
      <c r="X25" s="12">
        <v>60609.32</v>
      </c>
      <c r="Y25" s="12">
        <v>85058.82</v>
      </c>
      <c r="Z25" s="50">
        <v>181514.14</v>
      </c>
      <c r="AA25" s="50">
        <v>356877</v>
      </c>
      <c r="AB25" s="50">
        <v>654981.72</v>
      </c>
      <c r="AC25" s="12">
        <f>W25+X25+Y25+Z25+AA25+AB25</f>
        <v>2022713.59</v>
      </c>
      <c r="AD25" s="12"/>
      <c r="AE25" s="12"/>
      <c r="AF25" s="50">
        <v>31303.8</v>
      </c>
      <c r="AG25" s="12"/>
      <c r="AH25" s="12"/>
      <c r="AI25" s="12"/>
      <c r="AJ25" s="12"/>
      <c r="AK25" s="12"/>
      <c r="AL25" s="12"/>
      <c r="AM25" s="12"/>
      <c r="AN25" s="12"/>
      <c r="AO25" s="12">
        <f>AF25+AN25</f>
        <v>31303.8</v>
      </c>
      <c r="AP25" s="50">
        <v>875037.61</v>
      </c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50">
        <v>175169.54</v>
      </c>
      <c r="BB25" s="50">
        <v>60149.03</v>
      </c>
      <c r="BC25" s="12"/>
      <c r="BD25" s="12"/>
      <c r="BE25" s="50">
        <v>158201.37</v>
      </c>
      <c r="BF25" s="12">
        <f t="shared" si="14"/>
        <v>1268557.5499999998</v>
      </c>
      <c r="BG25" s="12">
        <v>29920.89</v>
      </c>
      <c r="BH25" s="12"/>
      <c r="BI25" s="12"/>
      <c r="BJ25" s="50">
        <v>37358.81</v>
      </c>
      <c r="BK25" s="12">
        <f>BG25+BJ25</f>
        <v>67279.7</v>
      </c>
      <c r="BL25" s="50">
        <v>45025.43</v>
      </c>
      <c r="BM25" s="50">
        <v>87872.89</v>
      </c>
      <c r="BN25" s="12"/>
      <c r="BO25" s="12"/>
      <c r="BP25" s="12">
        <f>BL25+BM25+BO25</f>
        <v>132898.32</v>
      </c>
      <c r="BQ25" s="15">
        <f>L25+V25+AC25+AO25+BF25+BK25+BP25</f>
        <v>12384000</v>
      </c>
    </row>
    <row r="26" spans="1:70" s="8" customFormat="1" ht="18" x14ac:dyDescent="0.25">
      <c r="A26" s="9" t="s">
        <v>47</v>
      </c>
      <c r="B26" s="12">
        <v>5328853.24</v>
      </c>
      <c r="C26" s="50">
        <v>513558.09</v>
      </c>
      <c r="D26" s="50">
        <v>227955.36</v>
      </c>
      <c r="E26" s="12"/>
      <c r="F26" s="12"/>
      <c r="G26" s="12"/>
      <c r="H26" s="12"/>
      <c r="I26" s="12"/>
      <c r="J26" s="12"/>
      <c r="K26" s="50">
        <v>3178867.21</v>
      </c>
      <c r="L26" s="12">
        <f>B26+C26+D26+F26+J26+H26+K26</f>
        <v>9249233.9000000004</v>
      </c>
      <c r="M26" s="12">
        <v>447727.05</v>
      </c>
      <c r="N26" s="12"/>
      <c r="O26" s="12"/>
      <c r="P26" s="12">
        <v>90012.65</v>
      </c>
      <c r="Q26" s="50">
        <v>217751.83</v>
      </c>
      <c r="R26" s="50">
        <v>73283.360000000001</v>
      </c>
      <c r="S26" s="12"/>
      <c r="T26" s="12"/>
      <c r="U26" s="12"/>
      <c r="V26" s="12">
        <f>M26+O26+P26+U26+R26+Q26</f>
        <v>828774.8899999999</v>
      </c>
      <c r="W26" s="12">
        <v>626883.71</v>
      </c>
      <c r="X26" s="12">
        <v>98228.9</v>
      </c>
      <c r="Y26" s="12">
        <v>56548.800000000003</v>
      </c>
      <c r="Z26" s="50">
        <v>120793.32</v>
      </c>
      <c r="AA26" s="50">
        <v>116109</v>
      </c>
      <c r="AB26" s="50">
        <v>462283.03</v>
      </c>
      <c r="AC26" s="12">
        <f>W26+X26+Y26+Z26+AA26+AB26</f>
        <v>1480846.76</v>
      </c>
      <c r="AD26" s="12"/>
      <c r="AE26" s="12"/>
      <c r="AF26" s="50">
        <v>31303.8</v>
      </c>
      <c r="AG26" s="12"/>
      <c r="AH26" s="12"/>
      <c r="AI26" s="12"/>
      <c r="AJ26" s="12"/>
      <c r="AK26" s="12"/>
      <c r="AL26" s="12"/>
      <c r="AM26" s="12"/>
      <c r="AN26" s="12"/>
      <c r="AO26" s="12">
        <f>AF26+AN26</f>
        <v>31303.8</v>
      </c>
      <c r="AP26" s="50">
        <v>838021.66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50">
        <v>194057.24</v>
      </c>
      <c r="BB26" s="50">
        <v>40681.49</v>
      </c>
      <c r="BC26" s="12"/>
      <c r="BD26" s="12"/>
      <c r="BE26" s="50">
        <v>285873</v>
      </c>
      <c r="BF26" s="12">
        <f t="shared" si="14"/>
        <v>1358633.3900000001</v>
      </c>
      <c r="BG26" s="12">
        <v>18838.82</v>
      </c>
      <c r="BH26" s="12"/>
      <c r="BI26" s="12"/>
      <c r="BJ26" s="50">
        <v>48233.56</v>
      </c>
      <c r="BK26" s="12">
        <f>BG26+BJ26</f>
        <v>67072.38</v>
      </c>
      <c r="BL26" s="50">
        <v>45025.43</v>
      </c>
      <c r="BM26" s="50">
        <v>88149.45</v>
      </c>
      <c r="BN26" s="12">
        <v>0</v>
      </c>
      <c r="BO26" s="12"/>
      <c r="BP26" s="12">
        <f>BL26+BM26+BO26</f>
        <v>133174.88</v>
      </c>
      <c r="BQ26" s="15">
        <f t="shared" ref="BQ26:BQ27" si="29">L26+V26+AC26+AO26+BF26+BK26+BP26</f>
        <v>13149040.000000004</v>
      </c>
    </row>
    <row r="27" spans="1:70" s="8" customFormat="1" ht="18" x14ac:dyDescent="0.25">
      <c r="A27" s="9" t="s">
        <v>48</v>
      </c>
      <c r="B27" s="12">
        <v>5611073.9500000002</v>
      </c>
      <c r="C27" s="50">
        <v>513558.09</v>
      </c>
      <c r="D27" s="50">
        <v>242378.05</v>
      </c>
      <c r="E27" s="12"/>
      <c r="F27" s="12"/>
      <c r="G27" s="12"/>
      <c r="H27" s="12"/>
      <c r="I27" s="12"/>
      <c r="J27" s="12"/>
      <c r="K27" s="50">
        <v>4531369.3599999994</v>
      </c>
      <c r="L27" s="12">
        <f>B27+C27+D27+F27+J27+H27+K27</f>
        <v>10898379.449999999</v>
      </c>
      <c r="M27" s="12">
        <v>445637.07</v>
      </c>
      <c r="N27" s="12"/>
      <c r="O27" s="12"/>
      <c r="P27" s="12">
        <v>117465.28</v>
      </c>
      <c r="Q27" s="50">
        <v>174306.06</v>
      </c>
      <c r="R27" s="50">
        <v>562316.39</v>
      </c>
      <c r="S27" s="12"/>
      <c r="T27" s="12"/>
      <c r="U27" s="12"/>
      <c r="V27" s="12">
        <f>M27+O27+P27+U27+R27+Q27</f>
        <v>1299724.8</v>
      </c>
      <c r="W27" s="12">
        <v>627283.29</v>
      </c>
      <c r="X27" s="12">
        <v>98228.9</v>
      </c>
      <c r="Y27" s="12">
        <v>56548.800000000003</v>
      </c>
      <c r="Z27" s="50">
        <v>121560.63</v>
      </c>
      <c r="AA27" s="50">
        <v>98496</v>
      </c>
      <c r="AB27" s="50">
        <v>398936.06</v>
      </c>
      <c r="AC27" s="12">
        <f>W27+X27+Y27+Z27+AA27+AB27</f>
        <v>1401053.6800000002</v>
      </c>
      <c r="AD27" s="12"/>
      <c r="AE27" s="12"/>
      <c r="AF27" s="50">
        <v>31303.8</v>
      </c>
      <c r="AG27" s="12"/>
      <c r="AH27" s="12"/>
      <c r="AI27" s="12"/>
      <c r="AJ27" s="12"/>
      <c r="AK27" s="12"/>
      <c r="AL27" s="12"/>
      <c r="AM27" s="12"/>
      <c r="AN27" s="12"/>
      <c r="AO27" s="12">
        <f>AF27+AN27</f>
        <v>31303.8</v>
      </c>
      <c r="AP27" s="50">
        <v>742810.02</v>
      </c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50">
        <v>194057.24</v>
      </c>
      <c r="BB27" s="50">
        <v>44998.96</v>
      </c>
      <c r="BC27" s="12"/>
      <c r="BD27" s="12"/>
      <c r="BE27" s="50">
        <v>724752.57000000007</v>
      </c>
      <c r="BF27" s="12">
        <f t="shared" si="14"/>
        <v>1706618.79</v>
      </c>
      <c r="BG27" s="12">
        <v>18838.82</v>
      </c>
      <c r="BH27" s="12"/>
      <c r="BI27" s="12"/>
      <c r="BJ27" s="50">
        <v>49019.93</v>
      </c>
      <c r="BK27" s="12">
        <f>BG27+BJ27</f>
        <v>67858.75</v>
      </c>
      <c r="BL27" s="50">
        <v>45015.6</v>
      </c>
      <c r="BM27" s="50">
        <v>88149.45</v>
      </c>
      <c r="BN27" s="12">
        <v>0</v>
      </c>
      <c r="BO27" s="12"/>
      <c r="BP27" s="12">
        <f>BL27+BM27+BO27</f>
        <v>133165.04999999999</v>
      </c>
      <c r="BQ27" s="15">
        <f t="shared" si="29"/>
        <v>15538104.32</v>
      </c>
      <c r="BR27" s="23"/>
    </row>
    <row r="28" spans="1:70" s="23" customFormat="1" ht="18" x14ac:dyDescent="0.25">
      <c r="A28" s="29" t="s">
        <v>49</v>
      </c>
      <c r="B28" s="14">
        <f t="shared" ref="B28:J28" si="30">SUM(B25:B27)</f>
        <v>17841107.210000001</v>
      </c>
      <c r="C28" s="14">
        <f>SUM(C25:C27)</f>
        <v>1576865.6700000002</v>
      </c>
      <c r="D28" s="14">
        <f t="shared" si="30"/>
        <v>1047284.6399999999</v>
      </c>
      <c r="E28" s="14">
        <f t="shared" si="30"/>
        <v>0</v>
      </c>
      <c r="F28" s="14">
        <f t="shared" si="30"/>
        <v>0</v>
      </c>
      <c r="G28" s="14">
        <f>SUM(G25:G27)</f>
        <v>0</v>
      </c>
      <c r="H28" s="14">
        <f>SUM(H25:H27)</f>
        <v>0</v>
      </c>
      <c r="I28" s="14">
        <f t="shared" si="30"/>
        <v>0</v>
      </c>
      <c r="J28" s="14">
        <f t="shared" si="30"/>
        <v>0</v>
      </c>
      <c r="K28" s="14">
        <f t="shared" ref="K28" si="31">SUM(K25:K27)</f>
        <v>7710236.5699999994</v>
      </c>
      <c r="L28" s="14">
        <f>SUM(L25:L27)</f>
        <v>28175494.09</v>
      </c>
      <c r="M28" s="14">
        <f t="shared" ref="M28:U28" si="32">SUM(M25:M27)</f>
        <v>1249132.19</v>
      </c>
      <c r="N28" s="14">
        <f t="shared" si="32"/>
        <v>0</v>
      </c>
      <c r="O28" s="14">
        <f t="shared" si="32"/>
        <v>0</v>
      </c>
      <c r="P28" s="14">
        <f t="shared" si="32"/>
        <v>328404.56999999995</v>
      </c>
      <c r="Q28" s="14">
        <f t="shared" si="32"/>
        <v>589059.23</v>
      </c>
      <c r="R28" s="14">
        <f t="shared" si="32"/>
        <v>795270</v>
      </c>
      <c r="S28" s="14">
        <f t="shared" si="32"/>
        <v>0</v>
      </c>
      <c r="T28" s="14">
        <f t="shared" si="32"/>
        <v>0</v>
      </c>
      <c r="U28" s="14">
        <f t="shared" si="32"/>
        <v>0</v>
      </c>
      <c r="V28" s="14">
        <f>V25+V26+V27</f>
        <v>2961865.99</v>
      </c>
      <c r="W28" s="14">
        <f t="shared" ref="W28:BO28" si="33">SUM(W25:W27)</f>
        <v>1937839.5899999999</v>
      </c>
      <c r="X28" s="14">
        <f t="shared" si="33"/>
        <v>257067.12</v>
      </c>
      <c r="Y28" s="14">
        <f t="shared" si="33"/>
        <v>198156.41999999998</v>
      </c>
      <c r="Z28" s="14">
        <f t="shared" si="33"/>
        <v>423868.09</v>
      </c>
      <c r="AA28" s="14">
        <f t="shared" si="33"/>
        <v>571482</v>
      </c>
      <c r="AB28" s="14">
        <f t="shared" si="33"/>
        <v>1516200.81</v>
      </c>
      <c r="AC28" s="14">
        <f>SUM(AC25:AC27)</f>
        <v>4904614.03</v>
      </c>
      <c r="AD28" s="14">
        <f t="shared" si="33"/>
        <v>0</v>
      </c>
      <c r="AE28" s="14">
        <f t="shared" si="33"/>
        <v>0</v>
      </c>
      <c r="AF28" s="14">
        <f t="shared" si="33"/>
        <v>93911.4</v>
      </c>
      <c r="AG28" s="14">
        <f t="shared" si="33"/>
        <v>0</v>
      </c>
      <c r="AH28" s="14">
        <f t="shared" si="33"/>
        <v>0</v>
      </c>
      <c r="AI28" s="14">
        <f t="shared" si="33"/>
        <v>0</v>
      </c>
      <c r="AJ28" s="14">
        <f t="shared" si="33"/>
        <v>0</v>
      </c>
      <c r="AK28" s="14">
        <f t="shared" si="33"/>
        <v>0</v>
      </c>
      <c r="AL28" s="14">
        <f t="shared" si="33"/>
        <v>0</v>
      </c>
      <c r="AM28" s="14">
        <f t="shared" si="33"/>
        <v>0</v>
      </c>
      <c r="AN28" s="14">
        <f t="shared" si="33"/>
        <v>0</v>
      </c>
      <c r="AO28" s="14">
        <f>SUM(AO25:AO27)</f>
        <v>93911.4</v>
      </c>
      <c r="AP28" s="14">
        <f t="shared" si="33"/>
        <v>2455869.29</v>
      </c>
      <c r="AQ28" s="14">
        <f t="shared" si="33"/>
        <v>0</v>
      </c>
      <c r="AR28" s="14">
        <f t="shared" si="33"/>
        <v>0</v>
      </c>
      <c r="AS28" s="14">
        <f>SUM(AS25:AS27)</f>
        <v>0</v>
      </c>
      <c r="AT28" s="14">
        <f>SUM(AT25:AT27)</f>
        <v>0</v>
      </c>
      <c r="AU28" s="14">
        <f t="shared" si="33"/>
        <v>0</v>
      </c>
      <c r="AV28" s="14">
        <f t="shared" si="33"/>
        <v>0</v>
      </c>
      <c r="AW28" s="14">
        <f t="shared" si="33"/>
        <v>0</v>
      </c>
      <c r="AX28" s="14">
        <f t="shared" si="33"/>
        <v>0</v>
      </c>
      <c r="AY28" s="14">
        <f t="shared" si="33"/>
        <v>0</v>
      </c>
      <c r="AZ28" s="14">
        <f t="shared" si="33"/>
        <v>0</v>
      </c>
      <c r="BA28" s="14">
        <f>SUM(BA25:BA27)</f>
        <v>563284.02</v>
      </c>
      <c r="BB28" s="14">
        <f t="shared" si="33"/>
        <v>145829.47999999998</v>
      </c>
      <c r="BC28" s="14">
        <f t="shared" si="33"/>
        <v>0</v>
      </c>
      <c r="BD28" s="14">
        <f t="shared" si="33"/>
        <v>0</v>
      </c>
      <c r="BE28" s="14">
        <f t="shared" si="33"/>
        <v>1168826.94</v>
      </c>
      <c r="BF28" s="14">
        <f t="shared" si="14"/>
        <v>4333809.7300000004</v>
      </c>
      <c r="BG28" s="14">
        <f t="shared" si="33"/>
        <v>67598.53</v>
      </c>
      <c r="BH28" s="14">
        <f t="shared" si="33"/>
        <v>0</v>
      </c>
      <c r="BI28" s="14">
        <f t="shared" si="33"/>
        <v>0</v>
      </c>
      <c r="BJ28" s="14">
        <f t="shared" si="33"/>
        <v>134612.29999999999</v>
      </c>
      <c r="BK28" s="14">
        <f t="shared" si="33"/>
        <v>202210.83000000002</v>
      </c>
      <c r="BL28" s="14">
        <f t="shared" si="33"/>
        <v>135066.46</v>
      </c>
      <c r="BM28" s="14">
        <f t="shared" si="33"/>
        <v>264171.78999999998</v>
      </c>
      <c r="BN28" s="14">
        <f t="shared" si="33"/>
        <v>0</v>
      </c>
      <c r="BO28" s="14">
        <f t="shared" si="33"/>
        <v>0</v>
      </c>
      <c r="BP28" s="14">
        <f>SUM(BP25:BP27)</f>
        <v>399238.25</v>
      </c>
      <c r="BQ28" s="14">
        <f>SUM(BQ25:BQ27)</f>
        <v>41071144.320000008</v>
      </c>
    </row>
    <row r="29" spans="1:70" s="23" customFormat="1" ht="18" x14ac:dyDescent="0.25">
      <c r="A29" s="29" t="s">
        <v>50</v>
      </c>
      <c r="B29" s="14">
        <f t="shared" ref="B29:K29" si="34">B28+B24</f>
        <v>31935947.050000001</v>
      </c>
      <c r="C29" s="14">
        <f>C24+C28</f>
        <v>3070499.8500000006</v>
      </c>
      <c r="D29" s="14">
        <f t="shared" si="34"/>
        <v>1610090.8499999999</v>
      </c>
      <c r="E29" s="14">
        <f t="shared" si="34"/>
        <v>0</v>
      </c>
      <c r="F29" s="14">
        <f t="shared" si="34"/>
        <v>0</v>
      </c>
      <c r="G29" s="14">
        <f>G28+G24</f>
        <v>0</v>
      </c>
      <c r="H29" s="14">
        <f>H28+H24</f>
        <v>0</v>
      </c>
      <c r="I29" s="14">
        <f t="shared" si="34"/>
        <v>0</v>
      </c>
      <c r="J29" s="14">
        <f t="shared" si="34"/>
        <v>0</v>
      </c>
      <c r="K29" s="14">
        <f t="shared" si="34"/>
        <v>13955240.289999999</v>
      </c>
      <c r="L29" s="14">
        <f>L28+L24</f>
        <v>50571778.039999992</v>
      </c>
      <c r="M29" s="14">
        <f t="shared" ref="M29:U29" si="35">M28+M24</f>
        <v>2515695.46</v>
      </c>
      <c r="N29" s="14">
        <f t="shared" si="35"/>
        <v>0</v>
      </c>
      <c r="O29" s="14">
        <f t="shared" si="35"/>
        <v>0</v>
      </c>
      <c r="P29" s="14">
        <f t="shared" si="35"/>
        <v>485182.98999999993</v>
      </c>
      <c r="Q29" s="14">
        <f t="shared" si="35"/>
        <v>1056085.5</v>
      </c>
      <c r="R29" s="14">
        <f t="shared" si="35"/>
        <v>1196456.94</v>
      </c>
      <c r="S29" s="14">
        <f t="shared" si="35"/>
        <v>0</v>
      </c>
      <c r="T29" s="14">
        <f t="shared" si="35"/>
        <v>0</v>
      </c>
      <c r="U29" s="14">
        <f t="shared" si="35"/>
        <v>0</v>
      </c>
      <c r="V29" s="14">
        <f>V28+V24</f>
        <v>5253420.8900000006</v>
      </c>
      <c r="W29" s="14">
        <f t="shared" ref="W29:BJ29" si="36">W28+W24</f>
        <v>3783630.51</v>
      </c>
      <c r="X29" s="14">
        <f t="shared" si="36"/>
        <v>589808.88</v>
      </c>
      <c r="Y29" s="14">
        <f t="shared" si="36"/>
        <v>376953.59999999998</v>
      </c>
      <c r="Z29" s="14">
        <f t="shared" si="36"/>
        <v>658233.30000000005</v>
      </c>
      <c r="AA29" s="14">
        <f t="shared" si="36"/>
        <v>860985</v>
      </c>
      <c r="AB29" s="14">
        <f t="shared" si="36"/>
        <v>2076837.37</v>
      </c>
      <c r="AC29" s="14">
        <f>AC24+AC28</f>
        <v>8346448.6600000001</v>
      </c>
      <c r="AD29" s="14">
        <f>AD24+AD28</f>
        <v>0</v>
      </c>
      <c r="AE29" s="14">
        <f>AE24+AE28</f>
        <v>0</v>
      </c>
      <c r="AF29" s="14">
        <f t="shared" si="36"/>
        <v>187941.59999999998</v>
      </c>
      <c r="AG29" s="14">
        <f t="shared" si="36"/>
        <v>0</v>
      </c>
      <c r="AH29" s="14">
        <f t="shared" si="36"/>
        <v>0</v>
      </c>
      <c r="AI29" s="14">
        <f t="shared" si="36"/>
        <v>0</v>
      </c>
      <c r="AJ29" s="14">
        <f t="shared" si="36"/>
        <v>0</v>
      </c>
      <c r="AK29" s="14">
        <f t="shared" si="36"/>
        <v>0</v>
      </c>
      <c r="AL29" s="14">
        <f t="shared" si="36"/>
        <v>0</v>
      </c>
      <c r="AM29" s="14">
        <f t="shared" si="36"/>
        <v>0</v>
      </c>
      <c r="AN29" s="14">
        <f t="shared" si="36"/>
        <v>0</v>
      </c>
      <c r="AO29" s="14">
        <f>AO24+AO28</f>
        <v>187941.59999999998</v>
      </c>
      <c r="AP29" s="14">
        <f t="shared" si="36"/>
        <v>4376076.4399999995</v>
      </c>
      <c r="AQ29" s="14">
        <f t="shared" si="36"/>
        <v>0</v>
      </c>
      <c r="AR29" s="14">
        <f t="shared" si="36"/>
        <v>0</v>
      </c>
      <c r="AS29" s="14">
        <f>AS28+AS24</f>
        <v>0</v>
      </c>
      <c r="AT29" s="14">
        <f>AT28+AT24</f>
        <v>0</v>
      </c>
      <c r="AU29" s="14">
        <f t="shared" si="36"/>
        <v>0</v>
      </c>
      <c r="AV29" s="14">
        <f t="shared" si="36"/>
        <v>0</v>
      </c>
      <c r="AW29" s="14">
        <f t="shared" si="36"/>
        <v>0</v>
      </c>
      <c r="AX29" s="14">
        <f t="shared" si="36"/>
        <v>0</v>
      </c>
      <c r="AY29" s="14">
        <f t="shared" si="36"/>
        <v>0</v>
      </c>
      <c r="AZ29" s="14">
        <f t="shared" si="36"/>
        <v>0</v>
      </c>
      <c r="BA29" s="14">
        <f>BA28+BA24</f>
        <v>1128956.48</v>
      </c>
      <c r="BB29" s="14">
        <f t="shared" si="36"/>
        <v>345824.04</v>
      </c>
      <c r="BC29" s="14">
        <f t="shared" si="36"/>
        <v>0</v>
      </c>
      <c r="BD29" s="14">
        <f t="shared" si="36"/>
        <v>0</v>
      </c>
      <c r="BE29" s="14">
        <f t="shared" si="36"/>
        <v>1339431.7</v>
      </c>
      <c r="BF29" s="14">
        <f t="shared" si="14"/>
        <v>7190288.6600000001</v>
      </c>
      <c r="BG29" s="14">
        <f t="shared" si="36"/>
        <v>128093.25</v>
      </c>
      <c r="BH29" s="14">
        <f t="shared" si="36"/>
        <v>0</v>
      </c>
      <c r="BI29" s="14">
        <f t="shared" si="36"/>
        <v>0</v>
      </c>
      <c r="BJ29" s="14">
        <f t="shared" si="36"/>
        <v>242424.91999999998</v>
      </c>
      <c r="BK29" s="14">
        <f>BK28+BK24</f>
        <v>370518.17000000004</v>
      </c>
      <c r="BL29" s="14">
        <f t="shared" ref="BL29:BP29" si="37">BL28+BL24</f>
        <v>269960.81</v>
      </c>
      <c r="BM29" s="14">
        <f t="shared" si="37"/>
        <v>489353.44</v>
      </c>
      <c r="BN29" s="14">
        <f t="shared" si="37"/>
        <v>0</v>
      </c>
      <c r="BO29" s="14">
        <f t="shared" si="37"/>
        <v>0</v>
      </c>
      <c r="BP29" s="14">
        <f t="shared" si="37"/>
        <v>759314.25</v>
      </c>
      <c r="BQ29" s="14">
        <f>BQ24+BQ28</f>
        <v>72679710.270000011</v>
      </c>
    </row>
    <row r="30" spans="1:70" s="23" customFormat="1" ht="18" x14ac:dyDescent="0.25">
      <c r="A30" s="29" t="s">
        <v>51</v>
      </c>
      <c r="B30" s="14">
        <f t="shared" ref="B30:K30" si="38">B20+B29</f>
        <v>62011955.540000007</v>
      </c>
      <c r="C30" s="14">
        <f>C20+C29</f>
        <v>6668928.7000000011</v>
      </c>
      <c r="D30" s="14">
        <f t="shared" si="38"/>
        <v>2906253.25</v>
      </c>
      <c r="E30" s="14">
        <f t="shared" si="38"/>
        <v>0</v>
      </c>
      <c r="F30" s="14">
        <f t="shared" si="38"/>
        <v>0</v>
      </c>
      <c r="G30" s="14">
        <f t="shared" si="38"/>
        <v>0</v>
      </c>
      <c r="H30" s="14">
        <f t="shared" si="38"/>
        <v>0</v>
      </c>
      <c r="I30" s="14">
        <f t="shared" si="38"/>
        <v>0</v>
      </c>
      <c r="J30" s="14">
        <f t="shared" si="38"/>
        <v>0</v>
      </c>
      <c r="K30" s="14">
        <f t="shared" si="38"/>
        <v>27868160.18</v>
      </c>
      <c r="L30" s="14">
        <f>L29+L20</f>
        <v>99455297.669999987</v>
      </c>
      <c r="M30" s="14">
        <f t="shared" ref="M30:U30" si="39">M29+M20</f>
        <v>5035772.05</v>
      </c>
      <c r="N30" s="14">
        <f t="shared" si="39"/>
        <v>0</v>
      </c>
      <c r="O30" s="14">
        <f t="shared" si="39"/>
        <v>0</v>
      </c>
      <c r="P30" s="14">
        <f t="shared" si="39"/>
        <v>746258.75999999989</v>
      </c>
      <c r="Q30" s="14">
        <f t="shared" si="39"/>
        <v>1998169.5</v>
      </c>
      <c r="R30" s="14">
        <f t="shared" si="39"/>
        <v>2941747.6</v>
      </c>
      <c r="S30" s="14">
        <f t="shared" si="39"/>
        <v>0</v>
      </c>
      <c r="T30" s="14">
        <f t="shared" si="39"/>
        <v>0</v>
      </c>
      <c r="U30" s="14">
        <f t="shared" si="39"/>
        <v>0</v>
      </c>
      <c r="V30" s="14">
        <f>V29+V20</f>
        <v>10721947.91</v>
      </c>
      <c r="W30" s="14">
        <f t="shared" ref="W30:AB30" si="40">W29+W20</f>
        <v>7605980.9100000001</v>
      </c>
      <c r="X30" s="14">
        <f t="shared" si="40"/>
        <v>1319733.6600000001</v>
      </c>
      <c r="Y30" s="14">
        <f t="shared" si="40"/>
        <v>829113.6</v>
      </c>
      <c r="Z30" s="14">
        <f t="shared" si="40"/>
        <v>1040916.4800000001</v>
      </c>
      <c r="AA30" s="14">
        <f t="shared" si="40"/>
        <v>1451448</v>
      </c>
      <c r="AB30" s="14">
        <f t="shared" si="40"/>
        <v>4004600.73</v>
      </c>
      <c r="AC30" s="14">
        <f>AC20+AC29</f>
        <v>16251793.379999999</v>
      </c>
      <c r="AD30" s="14">
        <f t="shared" ref="AD30:AN30" si="41">AD20+AD24+AD28</f>
        <v>0</v>
      </c>
      <c r="AE30" s="14">
        <f t="shared" si="41"/>
        <v>0</v>
      </c>
      <c r="AF30" s="14">
        <f t="shared" si="41"/>
        <v>376477.19999999995</v>
      </c>
      <c r="AG30" s="14">
        <f t="shared" si="41"/>
        <v>0</v>
      </c>
      <c r="AH30" s="14">
        <f t="shared" si="41"/>
        <v>0</v>
      </c>
      <c r="AI30" s="14">
        <f t="shared" si="41"/>
        <v>0</v>
      </c>
      <c r="AJ30" s="14">
        <f t="shared" si="41"/>
        <v>0</v>
      </c>
      <c r="AK30" s="14">
        <f t="shared" si="41"/>
        <v>0</v>
      </c>
      <c r="AL30" s="14">
        <f t="shared" si="41"/>
        <v>0</v>
      </c>
      <c r="AM30" s="14">
        <f t="shared" si="41"/>
        <v>0</v>
      </c>
      <c r="AN30" s="14">
        <f t="shared" si="41"/>
        <v>0</v>
      </c>
      <c r="AO30" s="14">
        <f>AO20+AO29</f>
        <v>376477.19999999995</v>
      </c>
      <c r="AP30" s="14">
        <f t="shared" ref="AP30:BP30" si="42">AP29+AP20</f>
        <v>8579207.7899999991</v>
      </c>
      <c r="AQ30" s="14">
        <f t="shared" si="42"/>
        <v>0</v>
      </c>
      <c r="AR30" s="14">
        <f t="shared" si="42"/>
        <v>0</v>
      </c>
      <c r="AS30" s="14">
        <f>AS29+AS20</f>
        <v>104895.42</v>
      </c>
      <c r="AT30" s="14">
        <f>AT29+AT20</f>
        <v>0</v>
      </c>
      <c r="AU30" s="14">
        <f t="shared" si="42"/>
        <v>253890.58</v>
      </c>
      <c r="AV30" s="14">
        <f t="shared" si="42"/>
        <v>0</v>
      </c>
      <c r="AW30" s="14">
        <f t="shared" si="42"/>
        <v>3656.46</v>
      </c>
      <c r="AX30" s="14">
        <f t="shared" si="42"/>
        <v>0</v>
      </c>
      <c r="AY30" s="14">
        <f t="shared" si="42"/>
        <v>6772.54</v>
      </c>
      <c r="AZ30" s="14">
        <f t="shared" si="42"/>
        <v>0</v>
      </c>
      <c r="BA30" s="14">
        <f>BA29+BA20</f>
        <v>2440710.1399999997</v>
      </c>
      <c r="BB30" s="14">
        <f t="shared" si="42"/>
        <v>345824.04</v>
      </c>
      <c r="BC30" s="14">
        <f t="shared" si="42"/>
        <v>0</v>
      </c>
      <c r="BD30" s="14">
        <f t="shared" si="42"/>
        <v>0</v>
      </c>
      <c r="BE30" s="14">
        <f t="shared" si="42"/>
        <v>3216610.96</v>
      </c>
      <c r="BF30" s="14">
        <f>BF20+BF29</f>
        <v>14582352.93</v>
      </c>
      <c r="BG30" s="14">
        <f t="shared" si="42"/>
        <v>331488.15000000002</v>
      </c>
      <c r="BH30" s="14">
        <f t="shared" si="42"/>
        <v>0</v>
      </c>
      <c r="BI30" s="14">
        <f t="shared" si="42"/>
        <v>0</v>
      </c>
      <c r="BJ30" s="14">
        <f t="shared" si="42"/>
        <v>433473.93</v>
      </c>
      <c r="BK30" s="14">
        <f t="shared" si="42"/>
        <v>764962.08000000007</v>
      </c>
      <c r="BL30" s="14">
        <f t="shared" si="42"/>
        <v>553944.6100000001</v>
      </c>
      <c r="BM30" s="14">
        <f t="shared" si="42"/>
        <v>891384.22</v>
      </c>
      <c r="BN30" s="14">
        <f t="shared" si="42"/>
        <v>0</v>
      </c>
      <c r="BO30" s="14">
        <f t="shared" si="42"/>
        <v>0</v>
      </c>
      <c r="BP30" s="14">
        <f t="shared" si="42"/>
        <v>1445328.83</v>
      </c>
      <c r="BQ30" s="14">
        <f t="shared" ref="BQ30" si="43">BQ29+BQ20</f>
        <v>143598160</v>
      </c>
      <c r="BR30" s="33" t="e">
        <f>SUM(#REF!)</f>
        <v>#REF!</v>
      </c>
    </row>
  </sheetData>
  <mergeCells count="25">
    <mergeCell ref="BK6:BK7"/>
    <mergeCell ref="BP6:BP7"/>
    <mergeCell ref="BQ6:BQ7"/>
    <mergeCell ref="BN7:BO7"/>
    <mergeCell ref="BH7:BI7"/>
    <mergeCell ref="BL6:BO6"/>
    <mergeCell ref="BG6:BJ6"/>
    <mergeCell ref="BF6:BF7"/>
    <mergeCell ref="AD7:AE7"/>
    <mergeCell ref="AI7:AJ7"/>
    <mergeCell ref="AK7:AL7"/>
    <mergeCell ref="AO6:AO7"/>
    <mergeCell ref="AP6:BE6"/>
    <mergeCell ref="AM7:AN7"/>
    <mergeCell ref="AC6:AC7"/>
    <mergeCell ref="W6:AB6"/>
    <mergeCell ref="S7:U7"/>
    <mergeCell ref="V6:V7"/>
    <mergeCell ref="I7:J7"/>
    <mergeCell ref="N7:O7"/>
    <mergeCell ref="L6:L7"/>
    <mergeCell ref="B6:K6"/>
    <mergeCell ref="M6:U6"/>
    <mergeCell ref="E7:F7"/>
    <mergeCell ref="G7:H7"/>
  </mergeCells>
  <pageMargins left="0.7" right="0.7" top="0.75" bottom="0.75" header="0.3" footer="0.3"/>
  <pageSetup paperSize="9" scale="67" orientation="landscape" r:id="rId1"/>
  <rowBreaks count="1" manualBreakCount="1">
    <brk id="32" max="16383" man="1"/>
  </rowBreaks>
  <colBreaks count="3" manualBreakCount="3">
    <brk id="22" max="31" man="1"/>
    <brk id="41" max="31" man="1"/>
    <brk id="6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TIMI_H</dc:creator>
  <cp:lastModifiedBy>TIMI_H</cp:lastModifiedBy>
  <dcterms:created xsi:type="dcterms:W3CDTF">2021-10-19T12:25:06Z</dcterms:created>
  <dcterms:modified xsi:type="dcterms:W3CDTF">2022-01-12T09:07:50Z</dcterms:modified>
</cp:coreProperties>
</file>